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9735" tabRatio="807"/>
  </bookViews>
  <sheets>
    <sheet name="2015 DFF Budget" sheetId="7" r:id="rId1"/>
    <sheet name="Ark1" sheetId="13" r:id="rId2"/>
  </sheets>
  <definedNames>
    <definedName name="_xlnm._FilterDatabase" localSheetId="0" hidden="1">'2015 DFF Budget'!$A$1:$P$1</definedName>
  </definedNames>
  <calcPr calcId="145621"/>
</workbook>
</file>

<file path=xl/calcChain.xml><?xml version="1.0" encoding="utf-8"?>
<calcChain xmlns="http://schemas.openxmlformats.org/spreadsheetml/2006/main">
  <c r="J234" i="7" l="1"/>
  <c r="K33" i="7" l="1"/>
  <c r="J33" i="7"/>
  <c r="J248" i="7"/>
  <c r="K270" i="7"/>
  <c r="J270" i="7"/>
  <c r="J73" i="7" l="1"/>
  <c r="J48" i="7" s="1"/>
  <c r="K43" i="7" l="1"/>
  <c r="K297" i="7" l="1"/>
  <c r="K295" i="7"/>
  <c r="K122" i="7"/>
  <c r="J4" i="7"/>
  <c r="J200" i="7"/>
  <c r="K200" i="7"/>
  <c r="K181" i="7"/>
  <c r="J181" i="7"/>
  <c r="J171" i="7"/>
  <c r="K171" i="7"/>
  <c r="J154" i="7"/>
  <c r="J144" i="7"/>
  <c r="K144" i="7"/>
  <c r="K158" i="7"/>
  <c r="K159" i="7" s="1"/>
  <c r="J229" i="7"/>
  <c r="K229" i="7"/>
  <c r="J224" i="7"/>
  <c r="K224" i="7"/>
  <c r="K135" i="7"/>
  <c r="J135" i="7"/>
  <c r="J122" i="7"/>
  <c r="J112" i="7"/>
  <c r="J104" i="7"/>
  <c r="J97" i="7"/>
  <c r="J91" i="7"/>
  <c r="K112" i="7"/>
  <c r="J53" i="7"/>
  <c r="K104" i="7"/>
  <c r="K97" i="7"/>
  <c r="K91" i="7"/>
  <c r="K23" i="7"/>
  <c r="K73" i="7"/>
  <c r="K253" i="7"/>
  <c r="K80" i="7"/>
  <c r="K53" i="7"/>
  <c r="J233" i="7"/>
  <c r="K248" i="7"/>
  <c r="K311" i="7"/>
  <c r="J311" i="7"/>
  <c r="K290" i="7"/>
  <c r="J290" i="7"/>
  <c r="K284" i="7"/>
  <c r="J284" i="7"/>
  <c r="J265" i="7"/>
  <c r="K265" i="7"/>
  <c r="K16" i="7"/>
  <c r="J211" i="7"/>
  <c r="J209" i="7"/>
  <c r="J204" i="7" s="1"/>
  <c r="K211" i="7"/>
  <c r="K209" i="7"/>
  <c r="K204" i="7" s="1"/>
  <c r="K148" i="7"/>
  <c r="K154" i="7" s="1"/>
  <c r="K234" i="7" l="1"/>
  <c r="K45" i="7"/>
  <c r="K4" i="7" s="1"/>
  <c r="K292" i="7"/>
  <c r="K256" i="7" s="1"/>
  <c r="K173" i="7"/>
  <c r="K139" i="7" s="1"/>
  <c r="J292" i="7"/>
  <c r="K115" i="7"/>
  <c r="K86" i="7" s="1"/>
  <c r="J115" i="7"/>
  <c r="J86" i="7" s="1"/>
  <c r="J173" i="7"/>
  <c r="J139" i="7" s="1"/>
  <c r="J202" i="7"/>
  <c r="J175" i="7" s="1"/>
  <c r="K202" i="7"/>
  <c r="K175" i="7" s="1"/>
  <c r="K231" i="7"/>
  <c r="K217" i="7" s="1"/>
  <c r="K137" i="7"/>
  <c r="K117" i="7" s="1"/>
  <c r="J137" i="7"/>
  <c r="J117" i="7" s="1"/>
  <c r="K84" i="7"/>
  <c r="K48" i="7" s="1"/>
  <c r="J231" i="7"/>
  <c r="J217" i="7" s="1"/>
  <c r="K233" i="7" l="1"/>
  <c r="K299" i="7"/>
  <c r="K301" i="7" s="1"/>
  <c r="K305" i="7" s="1"/>
  <c r="K313" i="7" s="1"/>
  <c r="J299" i="7"/>
  <c r="J301" i="7" s="1"/>
  <c r="J305" i="7" s="1"/>
  <c r="J313" i="7" s="1"/>
</calcChain>
</file>

<file path=xl/comments1.xml><?xml version="1.0" encoding="utf-8"?>
<comments xmlns="http://schemas.openxmlformats.org/spreadsheetml/2006/main">
  <authors>
    <author>Ole Kokborg</author>
  </authors>
  <commentList>
    <comment ref="G64" authorId="0">
      <text>
        <r>
          <rPr>
            <sz val="9"/>
            <color indexed="81"/>
            <rFont val="Tahoma"/>
            <family val="2"/>
          </rPr>
          <t xml:space="preserve">Incl. Nyt regnskabsprogram
Vil på sigt nok kunne reducere behov for betaling til ekster revisor
</t>
        </r>
      </text>
    </comment>
    <comment ref="J148" authorId="0">
      <text>
        <r>
          <rPr>
            <b/>
            <sz val="9"/>
            <color indexed="81"/>
            <rFont val="Tahoma"/>
            <family val="2"/>
          </rPr>
          <t>Burde være 332.000 kr</t>
        </r>
        <r>
          <rPr>
            <sz val="9"/>
            <color indexed="81"/>
            <rFont val="Tahoma"/>
            <family val="2"/>
          </rPr>
          <t xml:space="preserve">
411.000 - 79.000</t>
        </r>
      </text>
    </comment>
    <comment ref="B178" authorId="0">
      <text>
        <r>
          <rPr>
            <sz val="9"/>
            <color indexed="81"/>
            <rFont val="Tahoma"/>
            <family val="2"/>
          </rPr>
          <t xml:space="preserve">Konto 5070 =
Udvalgsarbejde
</t>
        </r>
      </text>
    </comment>
    <comment ref="B180" authorId="0">
      <text>
        <r>
          <rPr>
            <sz val="9"/>
            <color indexed="81"/>
            <rFont val="Tahoma"/>
            <family val="2"/>
          </rPr>
          <t xml:space="preserve">Konto 5070 =
Udvalgsarbejde
</t>
        </r>
      </text>
    </comment>
    <comment ref="J236" authorId="0">
      <text>
        <r>
          <rPr>
            <sz val="9"/>
            <color indexed="81"/>
            <rFont val="Tahoma"/>
            <family val="2"/>
          </rPr>
          <t>Budget-tal i version 1</t>
        </r>
      </text>
    </comment>
    <comment ref="J248" authorId="0">
      <text>
        <r>
          <rPr>
            <b/>
            <sz val="9"/>
            <color indexed="81"/>
            <rFont val="Tahoma"/>
            <family val="2"/>
          </rPr>
          <t>2014 budgettal = 585.000 kr.</t>
        </r>
        <r>
          <rPr>
            <sz val="9"/>
            <color indexed="81"/>
            <rFont val="Tahoma"/>
            <family val="2"/>
          </rPr>
          <t xml:space="preserve"> 
(= 664.000 - 79.000)
Dette er for lidt i forhold til detailbudgettet, da MW's løn i breddeudvalget (3002) er korrigeret for projektandel - der er dog korrigeret 8489 kr. for lidt - se konto 3002 under Bredde
OK/DFF</t>
        </r>
      </text>
    </comment>
    <comment ref="J253" authorId="0">
      <text>
        <r>
          <rPr>
            <b/>
            <sz val="9"/>
            <color indexed="81"/>
            <rFont val="Tahoma"/>
            <family val="2"/>
          </rPr>
          <t xml:space="preserve">143.000 kr.
</t>
        </r>
        <r>
          <rPr>
            <sz val="9"/>
            <color indexed="81"/>
            <rFont val="Tahoma"/>
            <family val="2"/>
          </rPr>
          <t xml:space="preserve">Se breddeudvalg
konto 30020 i 2014
</t>
        </r>
      </text>
    </comment>
    <comment ref="J256" authorId="0">
      <text>
        <r>
          <rPr>
            <sz val="9"/>
            <color indexed="81"/>
            <rFont val="Tahoma"/>
            <family val="2"/>
          </rPr>
          <t xml:space="preserve">Var ikke med i budgettet for 2014 som selvstændigt punkt
</t>
        </r>
      </text>
    </comment>
    <comment ref="G275" authorId="0">
      <text>
        <r>
          <rPr>
            <u/>
            <sz val="9"/>
            <color indexed="81"/>
            <rFont val="Tahoma"/>
            <family val="2"/>
          </rPr>
          <t>Note 3:</t>
        </r>
        <r>
          <rPr>
            <sz val="9"/>
            <color indexed="81"/>
            <rFont val="Tahoma"/>
            <family val="2"/>
          </rPr>
          <t xml:space="preserve">
11 x indv 
+ 
6 x holdandel
</t>
        </r>
      </text>
    </comment>
    <comment ref="G276" authorId="0">
      <text>
        <r>
          <rPr>
            <u/>
            <sz val="9"/>
            <color indexed="81"/>
            <rFont val="Tahoma"/>
            <family val="2"/>
          </rPr>
          <t>Note 4:</t>
        </r>
        <r>
          <rPr>
            <sz val="9"/>
            <color indexed="81"/>
            <rFont val="Tahoma"/>
            <family val="2"/>
          </rPr>
          <t xml:space="preserve">
5 x indv
+
3 x holdandel
</t>
        </r>
      </text>
    </comment>
    <comment ref="K310" authorId="0">
      <text>
        <r>
          <rPr>
            <b/>
            <sz val="9"/>
            <color indexed="81"/>
            <rFont val="Tahoma"/>
            <family val="2"/>
          </rPr>
          <t>Ole Kokborg:</t>
        </r>
        <r>
          <rPr>
            <sz val="9"/>
            <color indexed="81"/>
            <rFont val="Tahoma"/>
            <family val="2"/>
          </rPr>
          <t xml:space="preserve">
DIF-lån er afdraget og bankkonti omlægges til billigere udgaver</t>
        </r>
      </text>
    </comment>
  </commentList>
</comments>
</file>

<file path=xl/sharedStrings.xml><?xml version="1.0" encoding="utf-8"?>
<sst xmlns="http://schemas.openxmlformats.org/spreadsheetml/2006/main" count="615" uniqueCount="278">
  <si>
    <t>Overskrift</t>
  </si>
  <si>
    <t>Andre tilskud</t>
  </si>
  <si>
    <t>Sum</t>
  </si>
  <si>
    <t>Tilskud i alt</t>
  </si>
  <si>
    <t>Renteindtægter</t>
  </si>
  <si>
    <t>INDTÆGTER I ALT</t>
  </si>
  <si>
    <t>Administration</t>
  </si>
  <si>
    <t>Administration i alt</t>
  </si>
  <si>
    <t>Renteudgifter</t>
  </si>
  <si>
    <t>Afskrivninger</t>
  </si>
  <si>
    <t>DIF</t>
  </si>
  <si>
    <t>Elite</t>
  </si>
  <si>
    <t>Eliteudvalg</t>
  </si>
  <si>
    <t>Udviklingspulje</t>
  </si>
  <si>
    <t>Porto</t>
  </si>
  <si>
    <t>Forsikring</t>
  </si>
  <si>
    <t>Kontingenter i alt</t>
  </si>
  <si>
    <t>Diverse</t>
  </si>
  <si>
    <t>Tilskud</t>
  </si>
  <si>
    <t>Diæter</t>
  </si>
  <si>
    <t>Transport af udstyr</t>
  </si>
  <si>
    <t>Dommeruddannelse</t>
  </si>
  <si>
    <t>Diverse indtægter</t>
  </si>
  <si>
    <t>Fonde og støtteordninger</t>
  </si>
  <si>
    <t>Klubkontingent</t>
  </si>
  <si>
    <t>Transport udl. stævner - delt.bet.</t>
  </si>
  <si>
    <t>Oph. udl. stævner - delt.betaling</t>
  </si>
  <si>
    <t>Startgebyr udl.stævner - delt.betaling</t>
  </si>
  <si>
    <t>Sommerlejr</t>
  </si>
  <si>
    <t>Seminar</t>
  </si>
  <si>
    <t>Telefon</t>
  </si>
  <si>
    <t>Kontorhold</t>
  </si>
  <si>
    <t>IT</t>
  </si>
  <si>
    <t>Hjemmeside</t>
  </si>
  <si>
    <t>Repræsentation/Gaver</t>
  </si>
  <si>
    <t>Transport</t>
  </si>
  <si>
    <t>Ekstern bistand</t>
  </si>
  <si>
    <t>Trænerkursus</t>
  </si>
  <si>
    <t>Ophold</t>
  </si>
  <si>
    <t>Fortæring</t>
  </si>
  <si>
    <t>Promovering</t>
  </si>
  <si>
    <t>B&amp;U-arbejde</t>
  </si>
  <si>
    <t>Stævnetilskud til klubber</t>
  </si>
  <si>
    <t>Diæter/fortæring</t>
  </si>
  <si>
    <t>Udstyr til landshold</t>
  </si>
  <si>
    <t>Eliteudvalg i alt</t>
  </si>
  <si>
    <t>Fælles klubaktiviteter</t>
  </si>
  <si>
    <t>Bestyrelse i alt</t>
  </si>
  <si>
    <t>Stævner</t>
  </si>
  <si>
    <t>Medaljer</t>
  </si>
  <si>
    <t>Opbevaring af udstyr</t>
  </si>
  <si>
    <t>Stævner i alt</t>
  </si>
  <si>
    <t>Konto
nr.</t>
  </si>
  <si>
    <t>Kontonavn</t>
  </si>
  <si>
    <t>B&amp;U-udvalg</t>
  </si>
  <si>
    <t>Breddeudvalg</t>
  </si>
  <si>
    <t>Veteranudvalg</t>
  </si>
  <si>
    <t>Klubstart</t>
  </si>
  <si>
    <t>Løn Udviklingskonsulent</t>
  </si>
  <si>
    <t>Transport Udviklingskonsulent</t>
  </si>
  <si>
    <t>Ophold Udviklingskonsulent</t>
  </si>
  <si>
    <t>Kvikkasse</t>
  </si>
  <si>
    <t xml:space="preserve">Konto
nr. Niv.1 </t>
  </si>
  <si>
    <t>Konto
nr. Niv.2</t>
  </si>
  <si>
    <t>Konto
nr. Niv.3</t>
  </si>
  <si>
    <t>Udvalgsmøder</t>
  </si>
  <si>
    <t>Repræsentantskab</t>
  </si>
  <si>
    <t>Bestyrelse nationalt arbejde</t>
  </si>
  <si>
    <t>Repræsentantskab i alt</t>
  </si>
  <si>
    <t>Bestyrelse nationalt arbejde i alt</t>
  </si>
  <si>
    <t>Andre møder og samlinger</t>
  </si>
  <si>
    <t>Andre møder og samlinger i alt</t>
  </si>
  <si>
    <t>Bestyrelse internationalt arbejde</t>
  </si>
  <si>
    <t>B&amp;U-udvalg i alt</t>
  </si>
  <si>
    <t>Evt. forklaring til hvad der konteres</t>
  </si>
  <si>
    <t>Konto-
ansvarlig</t>
  </si>
  <si>
    <t>Best.</t>
  </si>
  <si>
    <t>B&amp;U</t>
  </si>
  <si>
    <t>Bredde</t>
  </si>
  <si>
    <t>Veteran</t>
  </si>
  <si>
    <t>DFF-Sommerlejr</t>
  </si>
  <si>
    <t>Konto
nr. Niv.4</t>
  </si>
  <si>
    <t>Udvalgsmøder i alt</t>
  </si>
  <si>
    <t>Breddeudvalg i alt</t>
  </si>
  <si>
    <t>?</t>
  </si>
  <si>
    <t>Skal have flere underkonti</t>
  </si>
  <si>
    <t>B&amp;U udviklingspulje</t>
  </si>
  <si>
    <t>Veteran udvalg i alt</t>
  </si>
  <si>
    <t>Udenlandske stævner (VM, EM hold)</t>
  </si>
  <si>
    <t>Bestyrelse internationalt arbejde i alt</t>
  </si>
  <si>
    <t>Vækstprojekter i alt</t>
  </si>
  <si>
    <t>Landshold</t>
  </si>
  <si>
    <t>Løn landstræner</t>
  </si>
  <si>
    <t>Træningssamling</t>
  </si>
  <si>
    <t>Transporttilskud til elitesamlinger</t>
  </si>
  <si>
    <t>Landshold i alt</t>
  </si>
  <si>
    <t>Udviklingskonsulent</t>
  </si>
  <si>
    <t>Udviklingskonsulent i alt</t>
  </si>
  <si>
    <r>
      <t xml:space="preserve">ATK </t>
    </r>
    <r>
      <rPr>
        <sz val="10"/>
        <color theme="1"/>
        <rFont val="Calibri"/>
        <family val="2"/>
        <scheme val="minor"/>
      </rPr>
      <t>(Aldersrelateret Trænings Koncept)</t>
    </r>
  </si>
  <si>
    <t>Tilskud DIF (kvartal)</t>
  </si>
  <si>
    <t>Tilskud DIF (kongres)</t>
  </si>
  <si>
    <t>Klubkontingenter</t>
  </si>
  <si>
    <t>F.eks. Vedr. projekter eller udvalg</t>
  </si>
  <si>
    <t>ATP-bidrag</t>
  </si>
  <si>
    <t>AM-bidrag</t>
  </si>
  <si>
    <t>KUF</t>
  </si>
  <si>
    <t>FIE</t>
  </si>
  <si>
    <t>EFC</t>
  </si>
  <si>
    <t>Ekstern revision af regnskab</t>
  </si>
  <si>
    <t>Kopier</t>
  </si>
  <si>
    <t>Ny</t>
  </si>
  <si>
    <t>Bankgebyr</t>
  </si>
  <si>
    <t>inkl. Nordisk (6510)</t>
  </si>
  <si>
    <t>Sponsorindtægter</t>
  </si>
  <si>
    <t>Dommeruddannelse i alt</t>
  </si>
  <si>
    <t>Løn - projektkonsulenter</t>
  </si>
  <si>
    <t>Materiel</t>
  </si>
  <si>
    <t xml:space="preserve">1. Løn (Sportschef, landstrænere og øvrige trænere) </t>
  </si>
  <si>
    <t xml:space="preserve">Afholdelse af 3 x TD eliteLejre </t>
  </si>
  <si>
    <t xml:space="preserve">Afholdelse af 3 x DFF elitelejre </t>
  </si>
  <si>
    <t>Deltagelse ved WC og GP stævner (note 1)</t>
  </si>
  <si>
    <t>Deltagelse ved EM og VM (note 2)</t>
  </si>
  <si>
    <t>Individuel undervis. (lektion) 48 timer á 400kr</t>
  </si>
  <si>
    <t>Løn til assisterende trænere</t>
  </si>
  <si>
    <t xml:space="preserve">2. Omkostninger (Sportschef, landstrænere og øvrige trænere) </t>
  </si>
  <si>
    <t xml:space="preserve">Landstræner, rejser og indkvartering </t>
  </si>
  <si>
    <t xml:space="preserve">3. Konkurrencer, træningslejre og sparring </t>
  </si>
  <si>
    <t>World Cups startgebyrer (note 3)</t>
  </si>
  <si>
    <t>VM og EM startgebyrer (note 4)</t>
  </si>
  <si>
    <t>Dommergebyr til WC, senior EM og VM</t>
  </si>
  <si>
    <t>TD eliteLejr II</t>
  </si>
  <si>
    <t>TD eliteLejr III</t>
  </si>
  <si>
    <t>TD eliteLejr I</t>
  </si>
  <si>
    <t>Eksterne trænere</t>
  </si>
  <si>
    <t>Ekstern sparring</t>
  </si>
  <si>
    <t xml:space="preserve">4. Udstyr </t>
  </si>
  <si>
    <t>Fægteudstyr, Frederik</t>
  </si>
  <si>
    <t>Landsholdsdragt, Frederik</t>
  </si>
  <si>
    <t>Landstræner træningsudstyr (note 5)</t>
  </si>
  <si>
    <t>Mellem stævner og gård</t>
  </si>
  <si>
    <t>BUDGET
2015</t>
  </si>
  <si>
    <t xml:space="preserve">Startgebyrer EM, VM </t>
  </si>
  <si>
    <t>Transport (træner, delegationschef, fægtere)</t>
  </si>
  <si>
    <t>Støtte til Holdsatsning v/ EM og VM, kd. jn. sr.</t>
  </si>
  <si>
    <t>Diverse møder for bruttotrupppen</t>
  </si>
  <si>
    <t>mdl</t>
  </si>
  <si>
    <t>Deltagelse i udenlandske træningslejre</t>
  </si>
  <si>
    <t>Trænerkursus - deltagerbetaling</t>
  </si>
  <si>
    <t>Breddeprojekter</t>
  </si>
  <si>
    <t xml:space="preserve">Løn tilskud </t>
  </si>
  <si>
    <t>(KUF bidrag)</t>
  </si>
  <si>
    <t>Lejre</t>
  </si>
  <si>
    <t>Vestdanmark bredde projekt</t>
  </si>
  <si>
    <t>ATK</t>
  </si>
  <si>
    <t>er flyttet til indtægt i 2015</t>
  </si>
  <si>
    <t>Godgørelse hjælpetræner</t>
  </si>
  <si>
    <t>Transport projektkonsuslenter</t>
  </si>
  <si>
    <t>Kursus</t>
  </si>
  <si>
    <t>Plakanter mv.</t>
  </si>
  <si>
    <t>Fægteudstyr - tøj &amp; våben mm.</t>
  </si>
  <si>
    <t>Fægteanlæg - melder, opruller, piste mm.</t>
  </si>
  <si>
    <t>Kørsel, incl. fragt af udstyr</t>
  </si>
  <si>
    <t>Tidl. 3 konti:</t>
  </si>
  <si>
    <t>Deltagerbetaling - Senior EM</t>
  </si>
  <si>
    <t>Deltagerbetaling - Kadet/Junior - VM</t>
  </si>
  <si>
    <t>Deltagerbetaling - Senior VM</t>
  </si>
  <si>
    <t>Deltagerbetaling - Kadet/Junior - EM</t>
  </si>
  <si>
    <t>1400: Transport</t>
  </si>
  <si>
    <t>1401: Ophold</t>
  </si>
  <si>
    <t>1410: Startgebyr</t>
  </si>
  <si>
    <t>Deltagerbetaling - Diverse stævner - i alt</t>
  </si>
  <si>
    <t>Tilskud fra  DIF til udviklingskonsuslent</t>
  </si>
  <si>
    <t>Tilskud fra FIE (kongrestilskud)</t>
  </si>
  <si>
    <t>Tilskud fra EFC (VM tilskud)</t>
  </si>
  <si>
    <t>Tilskud fra DIF til kontorfællesskab (KUF)</t>
  </si>
  <si>
    <t>Andre indtægter - i alt</t>
  </si>
  <si>
    <t>Husleje DIF (Kælderrum)</t>
  </si>
  <si>
    <t>2015: flyttet til indtægter</t>
  </si>
  <si>
    <t>2015: flyttet til Lejre</t>
  </si>
  <si>
    <t>2015: flyttet til projekter</t>
  </si>
  <si>
    <t>Internationale lejre / Andre lejre</t>
  </si>
  <si>
    <t>Flyttet fra adm.udgifter</t>
  </si>
  <si>
    <t>Resultat før finansielle poster</t>
  </si>
  <si>
    <t>Resultat af Drift før afskrivninger</t>
  </si>
  <si>
    <t>Var før i Udgifter Admin.</t>
  </si>
  <si>
    <t>Løn - udviklingskonsulent</t>
  </si>
  <si>
    <t>Husleje Århus (KB)</t>
  </si>
  <si>
    <t>Projekter</t>
  </si>
  <si>
    <t>Dansk Fægte-Forbund</t>
  </si>
  <si>
    <t>375€ for 2015 ER betalt i 2014</t>
  </si>
  <si>
    <t>Løn i alt</t>
  </si>
  <si>
    <t>Drift</t>
  </si>
  <si>
    <t>Konkurrencer, lejre mm i alt</t>
  </si>
  <si>
    <t>Udstyr i alt</t>
  </si>
  <si>
    <t>Team DK projekt i alt</t>
  </si>
  <si>
    <t>Negativ tal = Underskud</t>
  </si>
  <si>
    <t>Administration vækstprojekt, incl. IT/tlf.</t>
  </si>
  <si>
    <t>Drifts</t>
  </si>
  <si>
    <t>Projekt i alt før tilskud</t>
  </si>
  <si>
    <t>Vækst Vest-DK</t>
  </si>
  <si>
    <t>Vækst Ring 4 - KBH (Koncentreret fokus)</t>
  </si>
  <si>
    <t>Løn administration i alt</t>
  </si>
  <si>
    <t>Løn administration</t>
  </si>
  <si>
    <t>DIF støtte til udviklingskonsulent</t>
  </si>
  <si>
    <t>2015: Flyttet til projekt</t>
  </si>
  <si>
    <t>2015: Flyttet til indtægt</t>
  </si>
  <si>
    <t>Finansielle poster i alt</t>
  </si>
  <si>
    <t>Flyttes til projekt</t>
  </si>
  <si>
    <t>Først pr. 2015, før gebyr</t>
  </si>
  <si>
    <t>KUF diverse</t>
  </si>
  <si>
    <t>KUF i alt</t>
  </si>
  <si>
    <t>2015: Modkonto i balancen</t>
  </si>
  <si>
    <t xml:space="preserve">Deltagerbetaling - Diverse stævner </t>
  </si>
  <si>
    <t>Andre indtægter</t>
  </si>
  <si>
    <t>Kontingenter &amp; Licenser</t>
  </si>
  <si>
    <t>Vækst Vest-DK i alt</t>
  </si>
  <si>
    <t>Vækststøtte Vest-DK</t>
  </si>
  <si>
    <t>Finansielle poster</t>
  </si>
  <si>
    <t>Ny9</t>
  </si>
  <si>
    <t>ATK - projekt / Hjemmeside</t>
  </si>
  <si>
    <t>Administraion</t>
  </si>
  <si>
    <t>Regnskabsassistance, incl. afgift DIF-lønsystem</t>
  </si>
  <si>
    <t>Kontotype</t>
  </si>
  <si>
    <t xml:space="preserve">Budgetteret Årsresultat </t>
  </si>
  <si>
    <t>INDTÆGTER/OMSÆTNING</t>
  </si>
  <si>
    <t>UDGIFTER/OMKOSTNINGER:</t>
  </si>
  <si>
    <t>Modkonto i balancen</t>
  </si>
  <si>
    <t>Material til stævner incl. Ophardt</t>
  </si>
  <si>
    <t>?9</t>
  </si>
  <si>
    <t>FIE stævner Doping kontrol</t>
  </si>
  <si>
    <t xml:space="preserve">Sommerlejr - Deltagergebyr </t>
  </si>
  <si>
    <t>Øvrige</t>
  </si>
  <si>
    <t>Øvrige i alt</t>
  </si>
  <si>
    <t>Fægtehold 40+ (= 2 lejre)</t>
  </si>
  <si>
    <t>Flyttes til Projekt TD</t>
  </si>
  <si>
    <t>Materiel i alt</t>
  </si>
  <si>
    <t>Stævner og materiel i alt</t>
  </si>
  <si>
    <t>UDGIFTER/OMKOSTNINGER I ALT</t>
  </si>
  <si>
    <t>2015: flyttet til indtægt</t>
  </si>
  <si>
    <t>Gebyr rente</t>
  </si>
  <si>
    <t>Bestyrelse og internationalt arbejde</t>
  </si>
  <si>
    <t>Kongresstøtte</t>
  </si>
  <si>
    <t xml:space="preserve">Dommer ved DM individuelt </t>
  </si>
  <si>
    <t>2015: flyttet til finansielle poster</t>
  </si>
  <si>
    <t>Dommere til EM/VM senior</t>
  </si>
  <si>
    <t>3 x om året</t>
  </si>
  <si>
    <t>DIF-tilskud til vækst</t>
  </si>
  <si>
    <t>Startgebyrer WC hold</t>
  </si>
  <si>
    <t xml:space="preserve">Landstræner, indkvartering </t>
  </si>
  <si>
    <t>Landstræner, rejser</t>
  </si>
  <si>
    <t>Frederik, indkvartering</t>
  </si>
  <si>
    <t>Frederik, rejser</t>
  </si>
  <si>
    <t>ATK i alt</t>
  </si>
  <si>
    <t>MW</t>
  </si>
  <si>
    <t>Salg/Avance af licencer - FIE &amp; ECF</t>
  </si>
  <si>
    <t>Ny 9</t>
  </si>
  <si>
    <t>Andre lejre (tidl.:International ungdomslejr)</t>
  </si>
  <si>
    <t>Diverse / Ranglistevindere</t>
  </si>
  <si>
    <t>Hjemmeside + Bogtryk</t>
  </si>
  <si>
    <t>DIF; anden støtte</t>
  </si>
  <si>
    <t>KUF assistance</t>
  </si>
  <si>
    <t>Udvalgsarbejde - diverse</t>
  </si>
  <si>
    <t>Salg af udstyr</t>
  </si>
  <si>
    <t>Materiel &amp; Stævner</t>
  </si>
  <si>
    <t>Team-Danmark</t>
  </si>
  <si>
    <t>Omkostninger i alt</t>
  </si>
  <si>
    <t>IT/Telefon</t>
  </si>
  <si>
    <t>BUDGET</t>
  </si>
  <si>
    <t>143.000 kr. breddeudv kto 30020 i '14</t>
  </si>
  <si>
    <t>Team-Danmark projekt - Tilskud</t>
  </si>
  <si>
    <t>1. TD tilskud - Løn træner - 60%</t>
  </si>
  <si>
    <t>4. TD tilskud - Udstyr - 60%</t>
  </si>
  <si>
    <t>2. TD tilskud - Rejseomkostninger træner - 60%</t>
  </si>
  <si>
    <t>3. TD tilskud - Konkurrencedeltagelse - 50%</t>
  </si>
  <si>
    <t>Team-Danmark projekt - Tilskud i alt</t>
  </si>
  <si>
    <t>Lejre - Deltagerbetalinger</t>
  </si>
  <si>
    <t>Diverse uforudsete udgifter</t>
  </si>
  <si>
    <t xml:space="preserve">BUDGET
2014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</si>
</sst>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kr.&quot;\ #,##0;[Red]&quot;kr.&quot;\ \-#,##0"/>
    <numFmt numFmtId="166" formatCode="#,##0\ [$€-1];[Red]\-#,##0\ [$€-1]"/>
  </numFmts>
  <fonts count="5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2"/>
      <color rgb="FF66006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rgb="FF000000"/>
      <name val="DIF"/>
    </font>
    <font>
      <sz val="11"/>
      <color rgb="FFFF000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33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indexed="81"/>
      <name val="Tahoma"/>
      <family val="2"/>
    </font>
    <font>
      <i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u/>
      <sz val="9"/>
      <color indexed="81"/>
      <name val="Tahoma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2" fillId="0" borderId="0" xfId="0" applyFont="1"/>
    <xf numFmtId="0" fontId="3" fillId="0" borderId="0" xfId="0" applyFont="1" applyFill="1"/>
    <xf numFmtId="0" fontId="2" fillId="0" borderId="0" xfId="0" applyFont="1" applyFill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/>
    <xf numFmtId="0" fontId="3" fillId="4" borderId="0" xfId="0" applyFont="1" applyFill="1"/>
    <xf numFmtId="3" fontId="3" fillId="0" borderId="0" xfId="0" applyNumberFormat="1" applyFont="1" applyFill="1"/>
    <xf numFmtId="0" fontId="3" fillId="0" borderId="0" xfId="0" applyFont="1"/>
    <xf numFmtId="0" fontId="4" fillId="0" borderId="0" xfId="0" applyFont="1"/>
    <xf numFmtId="0" fontId="2" fillId="3" borderId="0" xfId="0" applyFont="1" applyFill="1"/>
    <xf numFmtId="3" fontId="3" fillId="0" borderId="0" xfId="0" applyNumberFormat="1" applyFont="1"/>
    <xf numFmtId="3" fontId="2" fillId="0" borderId="0" xfId="0" applyNumberFormat="1" applyFont="1" applyFill="1"/>
    <xf numFmtId="0" fontId="2" fillId="0" borderId="0" xfId="0" applyFont="1" applyAlignment="1">
      <alignment horizontal="right"/>
    </xf>
    <xf numFmtId="0" fontId="2" fillId="5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0" xfId="0" applyFont="1"/>
    <xf numFmtId="0" fontId="4" fillId="0" borderId="0" xfId="0" applyFont="1" applyFill="1"/>
    <xf numFmtId="0" fontId="5" fillId="0" borderId="0" xfId="0" applyFont="1" applyFill="1"/>
    <xf numFmtId="0" fontId="3" fillId="5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2" fillId="4" borderId="0" xfId="0" applyFont="1" applyFill="1"/>
    <xf numFmtId="0" fontId="3" fillId="6" borderId="0" xfId="0" applyFont="1" applyFill="1" applyAlignment="1">
      <alignment horizontal="right"/>
    </xf>
    <xf numFmtId="0" fontId="3" fillId="7" borderId="0" xfId="0" applyFont="1" applyFill="1" applyAlignment="1">
      <alignment horizontal="right"/>
    </xf>
    <xf numFmtId="0" fontId="2" fillId="7" borderId="0" xfId="0" applyFont="1" applyFill="1" applyAlignment="1">
      <alignment horizontal="right"/>
    </xf>
    <xf numFmtId="0" fontId="2" fillId="8" borderId="0" xfId="0" applyFont="1" applyFill="1" applyAlignment="1">
      <alignment horizontal="right"/>
    </xf>
    <xf numFmtId="0" fontId="3" fillId="4" borderId="0" xfId="0" applyFont="1" applyFill="1" applyAlignment="1">
      <alignment horizontal="right"/>
    </xf>
    <xf numFmtId="0" fontId="2" fillId="9" borderId="0" xfId="0" applyFont="1" applyFill="1" applyAlignment="1">
      <alignment horizontal="right"/>
    </xf>
    <xf numFmtId="0" fontId="3" fillId="9" borderId="0" xfId="0" applyFont="1" applyFill="1"/>
    <xf numFmtId="0" fontId="2" fillId="9" borderId="0" xfId="0" applyFont="1" applyFill="1"/>
    <xf numFmtId="0" fontId="3" fillId="8" borderId="0" xfId="0" applyFont="1" applyFill="1"/>
    <xf numFmtId="0" fontId="2" fillId="8" borderId="0" xfId="0" applyFont="1" applyFill="1"/>
    <xf numFmtId="0" fontId="2" fillId="10" borderId="0" xfId="0" applyFont="1" applyFill="1" applyAlignment="1">
      <alignment horizontal="right"/>
    </xf>
    <xf numFmtId="0" fontId="11" fillId="0" borderId="0" xfId="0" applyFont="1"/>
    <xf numFmtId="0" fontId="12" fillId="0" borderId="0" xfId="0" applyFont="1" applyAlignment="1">
      <alignment horizontal="left" indent="1"/>
    </xf>
    <xf numFmtId="3" fontId="0" fillId="0" borderId="0" xfId="0" applyNumberFormat="1"/>
    <xf numFmtId="3" fontId="12" fillId="0" borderId="0" xfId="0" applyNumberFormat="1" applyFont="1"/>
    <xf numFmtId="0" fontId="12" fillId="0" borderId="0" xfId="0" applyFont="1"/>
    <xf numFmtId="3" fontId="12" fillId="0" borderId="0" xfId="0" applyNumberFormat="1" applyFont="1" applyBorder="1"/>
    <xf numFmtId="0" fontId="15" fillId="0" borderId="0" xfId="0" applyFont="1"/>
    <xf numFmtId="0" fontId="0" fillId="0" borderId="0" xfId="0" applyFont="1" applyAlignment="1">
      <alignment horizontal="left" indent="1"/>
    </xf>
    <xf numFmtId="0" fontId="12" fillId="0" borderId="0" xfId="0" applyFont="1" applyBorder="1" applyAlignment="1">
      <alignment horizontal="left" indent="1"/>
    </xf>
    <xf numFmtId="0" fontId="16" fillId="0" borderId="0" xfId="0" applyFont="1"/>
    <xf numFmtId="0" fontId="0" fillId="0" borderId="0" xfId="0" applyAlignment="1">
      <alignment horizontal="left" indent="1"/>
    </xf>
    <xf numFmtId="0" fontId="9" fillId="0" borderId="0" xfId="0" applyFont="1"/>
    <xf numFmtId="0" fontId="10" fillId="0" borderId="0" xfId="0" applyFont="1"/>
    <xf numFmtId="0" fontId="17" fillId="0" borderId="0" xfId="0" applyFont="1" applyAlignment="1">
      <alignment vertical="top" wrapText="1"/>
    </xf>
    <xf numFmtId="0" fontId="18" fillId="0" borderId="0" xfId="0" applyFont="1" applyFill="1"/>
    <xf numFmtId="0" fontId="17" fillId="0" borderId="0" xfId="0" applyFont="1"/>
    <xf numFmtId="0" fontId="18" fillId="4" borderId="0" xfId="0" applyFont="1" applyFill="1"/>
    <xf numFmtId="0" fontId="17" fillId="0" borderId="0" xfId="0" applyFont="1" applyFill="1"/>
    <xf numFmtId="0" fontId="17" fillId="4" borderId="0" xfId="0" applyFont="1" applyFill="1"/>
    <xf numFmtId="0" fontId="18" fillId="0" borderId="0" xfId="0" applyFont="1"/>
    <xf numFmtId="0" fontId="17" fillId="8" borderId="0" xfId="0" applyFont="1" applyFill="1"/>
    <xf numFmtId="0" fontId="20" fillId="0" borderId="0" xfId="0" applyFont="1"/>
    <xf numFmtId="2" fontId="0" fillId="0" borderId="0" xfId="0" applyNumberFormat="1"/>
    <xf numFmtId="0" fontId="21" fillId="0" borderId="0" xfId="0" applyFont="1"/>
    <xf numFmtId="4" fontId="0" fillId="0" borderId="0" xfId="0" applyNumberFormat="1"/>
    <xf numFmtId="3" fontId="0" fillId="0" borderId="0" xfId="0" applyNumberFormat="1" applyFill="1"/>
    <xf numFmtId="4" fontId="0" fillId="0" borderId="0" xfId="0" applyNumberFormat="1" applyFill="1"/>
    <xf numFmtId="4" fontId="1" fillId="0" borderId="0" xfId="0" applyNumberFormat="1" applyFont="1"/>
    <xf numFmtId="0" fontId="0" fillId="0" borderId="0" xfId="0" applyFill="1"/>
    <xf numFmtId="2" fontId="0" fillId="0" borderId="0" xfId="0" applyNumberFormat="1" applyFill="1"/>
    <xf numFmtId="4" fontId="1" fillId="0" borderId="0" xfId="0" applyNumberFormat="1" applyFont="1" applyFill="1"/>
    <xf numFmtId="0" fontId="22" fillId="0" borderId="0" xfId="0" applyFont="1"/>
    <xf numFmtId="0" fontId="23" fillId="0" borderId="0" xfId="0" applyFont="1"/>
    <xf numFmtId="3" fontId="22" fillId="0" borderId="0" xfId="0" applyNumberFormat="1" applyFont="1"/>
    <xf numFmtId="3" fontId="22" fillId="0" borderId="0" xfId="0" applyNumberFormat="1" applyFont="1" applyFill="1"/>
    <xf numFmtId="0" fontId="22" fillId="0" borderId="0" xfId="0" applyFont="1" applyFill="1"/>
    <xf numFmtId="0" fontId="24" fillId="0" borderId="0" xfId="0" applyFont="1"/>
    <xf numFmtId="3" fontId="25" fillId="0" borderId="0" xfId="0" applyNumberFormat="1" applyFont="1"/>
    <xf numFmtId="6" fontId="26" fillId="0" borderId="0" xfId="0" applyNumberFormat="1" applyFont="1" applyAlignment="1">
      <alignment horizontal="justify" vertical="center" wrapText="1"/>
    </xf>
    <xf numFmtId="0" fontId="25" fillId="0" borderId="0" xfId="0" applyFont="1"/>
    <xf numFmtId="3" fontId="19" fillId="0" borderId="0" xfId="0" applyNumberFormat="1" applyFont="1" applyFill="1"/>
    <xf numFmtId="0" fontId="19" fillId="0" borderId="0" xfId="0" applyFont="1" applyFill="1"/>
    <xf numFmtId="0" fontId="27" fillId="0" borderId="0" xfId="0" applyFont="1"/>
    <xf numFmtId="3" fontId="27" fillId="0" borderId="0" xfId="0" applyNumberFormat="1" applyFont="1"/>
    <xf numFmtId="4" fontId="27" fillId="0" borderId="0" xfId="0" applyNumberFormat="1" applyFont="1"/>
    <xf numFmtId="4" fontId="25" fillId="0" borderId="0" xfId="0" applyNumberFormat="1" applyFont="1"/>
    <xf numFmtId="3" fontId="28" fillId="0" borderId="0" xfId="0" applyNumberFormat="1" applyFont="1"/>
    <xf numFmtId="0" fontId="29" fillId="0" borderId="0" xfId="0" applyFont="1"/>
    <xf numFmtId="4" fontId="19" fillId="0" borderId="0" xfId="0" applyNumberFormat="1" applyFont="1" applyFill="1"/>
    <xf numFmtId="3" fontId="24" fillId="0" borderId="0" xfId="0" applyNumberFormat="1" applyFont="1" applyFill="1"/>
    <xf numFmtId="3" fontId="30" fillId="0" borderId="0" xfId="0" applyNumberFormat="1" applyFont="1"/>
    <xf numFmtId="0" fontId="9" fillId="0" borderId="0" xfId="0" applyFont="1" applyAlignment="1">
      <alignment horizontal="right" vertical="top" wrapText="1"/>
    </xf>
    <xf numFmtId="0" fontId="18" fillId="9" borderId="0" xfId="0" applyFont="1" applyFill="1"/>
    <xf numFmtId="0" fontId="9" fillId="0" borderId="0" xfId="0" applyFont="1" applyFill="1"/>
    <xf numFmtId="0" fontId="2" fillId="12" borderId="0" xfId="0" applyFont="1" applyFill="1"/>
    <xf numFmtId="0" fontId="2" fillId="13" borderId="0" xfId="0" applyFont="1" applyFill="1" applyAlignment="1">
      <alignment horizontal="right"/>
    </xf>
    <xf numFmtId="0" fontId="3" fillId="3" borderId="0" xfId="0" applyFont="1" applyFill="1"/>
    <xf numFmtId="3" fontId="14" fillId="0" borderId="0" xfId="0" applyNumberFormat="1" applyFont="1" applyFill="1"/>
    <xf numFmtId="0" fontId="18" fillId="12" borderId="0" xfId="0" applyFont="1" applyFill="1"/>
    <xf numFmtId="0" fontId="3" fillId="14" borderId="0" xfId="0" applyFont="1" applyFill="1"/>
    <xf numFmtId="0" fontId="18" fillId="14" borderId="0" xfId="0" applyFont="1" applyFill="1"/>
    <xf numFmtId="0" fontId="2" fillId="14" borderId="0" xfId="0" applyFont="1" applyFill="1"/>
    <xf numFmtId="3" fontId="13" fillId="0" borderId="0" xfId="0" applyNumberFormat="1" applyFont="1" applyFill="1"/>
    <xf numFmtId="0" fontId="9" fillId="0" borderId="0" xfId="0" applyFont="1" applyFill="1" applyAlignment="1">
      <alignment horizontal="right"/>
    </xf>
    <xf numFmtId="166" fontId="29" fillId="0" borderId="0" xfId="0" applyNumberFormat="1" applyFont="1" applyAlignment="1">
      <alignment horizontal="left"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34" fillId="0" borderId="0" xfId="0" applyFont="1" applyFill="1" applyAlignment="1">
      <alignment horizontal="left" indent="1"/>
    </xf>
    <xf numFmtId="0" fontId="0" fillId="0" borderId="0" xfId="0" applyBorder="1"/>
    <xf numFmtId="3" fontId="2" fillId="0" borderId="0" xfId="0" applyNumberFormat="1" applyFont="1" applyFill="1" applyBorder="1"/>
    <xf numFmtId="0" fontId="35" fillId="10" borderId="0" xfId="0" applyFont="1" applyFill="1"/>
    <xf numFmtId="3" fontId="36" fillId="10" borderId="0" xfId="0" applyNumberFormat="1" applyFont="1" applyFill="1"/>
    <xf numFmtId="0" fontId="36" fillId="10" borderId="0" xfId="0" applyFont="1" applyFill="1"/>
    <xf numFmtId="0" fontId="3" fillId="0" borderId="0" xfId="0" applyFont="1" applyFill="1" applyAlignment="1">
      <alignment horizontal="left"/>
    </xf>
    <xf numFmtId="0" fontId="3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31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29" fillId="2" borderId="0" xfId="0" applyFont="1" applyFill="1"/>
    <xf numFmtId="3" fontId="4" fillId="0" borderId="0" xfId="0" applyNumberFormat="1" applyFont="1" applyFill="1"/>
    <xf numFmtId="0" fontId="2" fillId="2" borderId="0" xfId="0" applyFont="1" applyFill="1"/>
    <xf numFmtId="0" fontId="18" fillId="0" borderId="0" xfId="0" applyFont="1" applyFill="1" applyBorder="1"/>
    <xf numFmtId="0" fontId="27" fillId="0" borderId="0" xfId="0" applyFont="1" applyFill="1"/>
    <xf numFmtId="0" fontId="5" fillId="17" borderId="0" xfId="0" applyFont="1" applyFill="1" applyAlignment="1">
      <alignment horizontal="right"/>
    </xf>
    <xf numFmtId="0" fontId="2" fillId="17" borderId="0" xfId="0" applyFont="1" applyFill="1" applyAlignment="1">
      <alignment horizontal="right"/>
    </xf>
    <xf numFmtId="0" fontId="2" fillId="17" borderId="0" xfId="0" applyFont="1" applyFill="1"/>
    <xf numFmtId="0" fontId="17" fillId="17" borderId="0" xfId="0" applyFont="1" applyFill="1"/>
    <xf numFmtId="3" fontId="2" fillId="17" borderId="0" xfId="0" applyNumberFormat="1" applyFont="1" applyFill="1"/>
    <xf numFmtId="0" fontId="29" fillId="0" borderId="0" xfId="0" applyFont="1" applyFill="1"/>
    <xf numFmtId="0" fontId="29" fillId="0" borderId="0" xfId="0" applyFont="1" applyAlignment="1">
      <alignment vertical="top"/>
    </xf>
    <xf numFmtId="0" fontId="40" fillId="0" borderId="0" xfId="0" applyFont="1" applyFill="1"/>
    <xf numFmtId="0" fontId="32" fillId="17" borderId="0" xfId="0" applyFont="1" applyFill="1"/>
    <xf numFmtId="0" fontId="3" fillId="18" borderId="0" xfId="0" applyFont="1" applyFill="1"/>
    <xf numFmtId="0" fontId="17" fillId="18" borderId="0" xfId="0" applyFont="1" applyFill="1"/>
    <xf numFmtId="0" fontId="2" fillId="18" borderId="0" xfId="0" applyFont="1" applyFill="1"/>
    <xf numFmtId="3" fontId="2" fillId="2" borderId="0" xfId="0" applyNumberFormat="1" applyFont="1" applyFill="1"/>
    <xf numFmtId="0" fontId="7" fillId="0" borderId="0" xfId="0" applyFont="1" applyFill="1" applyBorder="1"/>
    <xf numFmtId="0" fontId="17" fillId="0" borderId="0" xfId="0" applyFont="1" applyFill="1" applyBorder="1"/>
    <xf numFmtId="0" fontId="2" fillId="0" borderId="0" xfId="0" applyFont="1" applyFill="1" applyBorder="1"/>
    <xf numFmtId="0" fontId="7" fillId="0" borderId="0" xfId="0" applyFont="1" applyFill="1"/>
    <xf numFmtId="0" fontId="7" fillId="0" borderId="0" xfId="0" applyFont="1" applyBorder="1" applyAlignment="1">
      <alignment horizontal="left" indent="1"/>
    </xf>
    <xf numFmtId="0" fontId="39" fillId="0" borderId="0" xfId="0" applyFont="1"/>
    <xf numFmtId="3" fontId="30" fillId="0" borderId="0" xfId="0" applyNumberFormat="1" applyFont="1" applyFill="1"/>
    <xf numFmtId="3" fontId="10" fillId="0" borderId="0" xfId="0" applyNumberFormat="1" applyFont="1" applyFill="1"/>
    <xf numFmtId="3" fontId="34" fillId="0" borderId="0" xfId="0" applyNumberFormat="1" applyFont="1" applyFill="1"/>
    <xf numFmtId="0" fontId="31" fillId="2" borderId="0" xfId="0" applyFont="1" applyFill="1" applyAlignment="1">
      <alignment horizontal="right"/>
    </xf>
    <xf numFmtId="3" fontId="3" fillId="4" borderId="0" xfId="0" applyNumberFormat="1" applyFont="1" applyFill="1"/>
    <xf numFmtId="0" fontId="17" fillId="11" borderId="0" xfId="0" applyFont="1" applyFill="1"/>
    <xf numFmtId="0" fontId="17" fillId="16" borderId="0" xfId="0" applyFont="1" applyFill="1"/>
    <xf numFmtId="0" fontId="2" fillId="16" borderId="0" xfId="0" applyFont="1" applyFill="1"/>
    <xf numFmtId="3" fontId="3" fillId="16" borderId="0" xfId="0" applyNumberFormat="1" applyFont="1" applyFill="1"/>
    <xf numFmtId="0" fontId="18" fillId="16" borderId="1" xfId="0" applyFont="1" applyFill="1" applyBorder="1"/>
    <xf numFmtId="0" fontId="3" fillId="16" borderId="1" xfId="0" applyFont="1" applyFill="1" applyBorder="1"/>
    <xf numFmtId="0" fontId="18" fillId="3" borderId="0" xfId="0" applyFont="1" applyFill="1"/>
    <xf numFmtId="0" fontId="18" fillId="8" borderId="0" xfId="0" applyFont="1" applyFill="1"/>
    <xf numFmtId="0" fontId="43" fillId="19" borderId="0" xfId="0" applyFont="1" applyFill="1"/>
    <xf numFmtId="0" fontId="44" fillId="19" borderId="0" xfId="0" applyFont="1" applyFill="1"/>
    <xf numFmtId="0" fontId="45" fillId="19" borderId="0" xfId="0" applyFont="1" applyFill="1"/>
    <xf numFmtId="0" fontId="3" fillId="15" borderId="0" xfId="0" applyFont="1" applyFill="1"/>
    <xf numFmtId="0" fontId="17" fillId="15" borderId="0" xfId="0" applyFont="1" applyFill="1"/>
    <xf numFmtId="0" fontId="3" fillId="20" borderId="0" xfId="0" applyFont="1" applyFill="1"/>
    <xf numFmtId="0" fontId="18" fillId="20" borderId="0" xfId="0" applyFont="1" applyFill="1"/>
    <xf numFmtId="0" fontId="3" fillId="11" borderId="0" xfId="0" applyFont="1" applyFill="1"/>
    <xf numFmtId="0" fontId="37" fillId="11" borderId="0" xfId="0" applyFont="1" applyFill="1"/>
    <xf numFmtId="0" fontId="8" fillId="16" borderId="1" xfId="0" applyFont="1" applyFill="1" applyBorder="1" applyAlignment="1">
      <alignment horizontal="left"/>
    </xf>
    <xf numFmtId="0" fontId="47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42" fillId="0" borderId="0" xfId="0" applyFont="1" applyFill="1"/>
    <xf numFmtId="0" fontId="46" fillId="0" borderId="0" xfId="0" applyFont="1" applyFill="1"/>
    <xf numFmtId="0" fontId="4" fillId="0" borderId="0" xfId="0" applyFont="1" applyFill="1" applyAlignment="1">
      <alignment horizontal="right"/>
    </xf>
    <xf numFmtId="0" fontId="4" fillId="2" borderId="0" xfId="0" applyFont="1" applyFill="1"/>
    <xf numFmtId="0" fontId="46" fillId="2" borderId="0" xfId="0" applyFont="1" applyFill="1"/>
    <xf numFmtId="4" fontId="4" fillId="2" borderId="0" xfId="0" applyNumberFormat="1" applyFont="1" applyFill="1"/>
    <xf numFmtId="3" fontId="1" fillId="0" borderId="0" xfId="0" applyNumberFormat="1" applyFont="1" applyFill="1"/>
    <xf numFmtId="3" fontId="30" fillId="2" borderId="0" xfId="0" applyNumberFormat="1" applyFont="1" applyFill="1"/>
    <xf numFmtId="3" fontId="4" fillId="2" borderId="0" xfId="0" applyNumberFormat="1" applyFont="1" applyFill="1"/>
    <xf numFmtId="3" fontId="41" fillId="0" borderId="0" xfId="0" applyNumberFormat="1" applyFont="1" applyFill="1"/>
    <xf numFmtId="3" fontId="4" fillId="0" borderId="0" xfId="0" applyNumberFormat="1" applyFont="1" applyFill="1" applyAlignment="1">
      <alignment horizontal="right"/>
    </xf>
    <xf numFmtId="3" fontId="2" fillId="21" borderId="0" xfId="0" applyNumberFormat="1" applyFont="1" applyFill="1"/>
    <xf numFmtId="0" fontId="3" fillId="21" borderId="0" xfId="0" applyFont="1" applyFill="1"/>
    <xf numFmtId="0" fontId="18" fillId="21" borderId="0" xfId="0" applyFont="1" applyFill="1"/>
    <xf numFmtId="0" fontId="7" fillId="21" borderId="0" xfId="0" applyFont="1" applyFill="1"/>
    <xf numFmtId="0" fontId="1" fillId="0" borderId="0" xfId="0" applyFont="1" applyFill="1" applyAlignment="1">
      <alignment horizontal="right" vertical="center" wrapText="1"/>
    </xf>
    <xf numFmtId="0" fontId="4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4" fillId="9" borderId="0" xfId="0" applyFont="1" applyFill="1" applyAlignment="1">
      <alignment horizontal="right"/>
    </xf>
    <xf numFmtId="0" fontId="30" fillId="0" borderId="0" xfId="0" applyFont="1"/>
    <xf numFmtId="0" fontId="4" fillId="0" borderId="0" xfId="0" applyFont="1" applyFill="1" applyAlignment="1">
      <alignment horizontal="left"/>
    </xf>
    <xf numFmtId="0" fontId="4" fillId="2" borderId="0" xfId="0" applyFont="1" applyFill="1" applyAlignment="1"/>
    <xf numFmtId="0" fontId="5" fillId="0" borderId="0" xfId="0" applyFont="1" applyAlignment="1">
      <alignment horizontal="right"/>
    </xf>
    <xf numFmtId="0" fontId="7" fillId="12" borderId="0" xfId="0" applyFont="1" applyFill="1"/>
    <xf numFmtId="0" fontId="34" fillId="2" borderId="0" xfId="0" applyFont="1" applyFill="1" applyAlignment="1">
      <alignment horizontal="right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right"/>
    </xf>
    <xf numFmtId="3" fontId="10" fillId="0" borderId="0" xfId="0" applyNumberFormat="1" applyFont="1" applyFill="1" applyBorder="1"/>
    <xf numFmtId="0" fontId="29" fillId="0" borderId="0" xfId="0" applyFont="1" applyAlignment="1">
      <alignment wrapText="1"/>
    </xf>
    <xf numFmtId="3" fontId="13" fillId="0" borderId="2" xfId="0" applyNumberFormat="1" applyFont="1" applyFill="1" applyBorder="1"/>
    <xf numFmtId="0" fontId="3" fillId="0" borderId="0" xfId="0" applyFont="1" applyFill="1" applyBorder="1"/>
    <xf numFmtId="3" fontId="2" fillId="0" borderId="0" xfId="0" applyNumberFormat="1" applyFont="1" applyBorder="1"/>
    <xf numFmtId="0" fontId="7" fillId="0" borderId="0" xfId="0" applyFont="1" applyBorder="1"/>
    <xf numFmtId="3" fontId="3" fillId="0" borderId="0" xfId="0" applyNumberFormat="1" applyFont="1" applyFill="1" applyBorder="1"/>
    <xf numFmtId="0" fontId="32" fillId="0" borderId="0" xfId="0" applyFont="1" applyFill="1" applyBorder="1" applyAlignment="1">
      <alignment wrapText="1"/>
    </xf>
    <xf numFmtId="3" fontId="0" fillId="0" borderId="0" xfId="0" applyNumberFormat="1" applyFill="1" applyBorder="1"/>
    <xf numFmtId="3" fontId="0" fillId="0" borderId="0" xfId="0" applyNumberFormat="1" applyBorder="1"/>
    <xf numFmtId="4" fontId="3" fillId="0" borderId="0" xfId="0" applyNumberFormat="1" applyFont="1" applyBorder="1"/>
    <xf numFmtId="3" fontId="3" fillId="0" borderId="0" xfId="0" applyNumberFormat="1" applyFont="1" applyBorder="1"/>
    <xf numFmtId="3" fontId="49" fillId="0" borderId="0" xfId="0" applyNumberFormat="1" applyFont="1" applyFill="1"/>
    <xf numFmtId="0" fontId="4" fillId="15" borderId="0" xfId="0" applyFont="1" applyFill="1"/>
    <xf numFmtId="0" fontId="32" fillId="0" borderId="0" xfId="0" applyFont="1" applyFill="1" applyBorder="1" applyAlignment="1">
      <alignment wrapText="1"/>
    </xf>
    <xf numFmtId="3" fontId="47" fillId="0" borderId="0" xfId="0" applyNumberFormat="1" applyFont="1" applyFill="1" applyBorder="1"/>
    <xf numFmtId="3" fontId="50" fillId="2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top" wrapText="1"/>
    </xf>
  </cellXfs>
  <cellStyles count="1">
    <cellStyle name="Normal" xfId="0" builtinId="0"/>
  </cellStyles>
  <dxfs count="12"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33"/>
      <color rgb="FFCC66FF"/>
      <color rgb="FFFF00FF"/>
      <color rgb="FF99FF66"/>
      <color rgb="FF00FF00"/>
      <color rgb="FFFFFF66"/>
      <color rgb="FFFF3300"/>
      <color rgb="FFE929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outlinePr summaryBelow="0"/>
  </sheetPr>
  <dimension ref="A1:T327"/>
  <sheetViews>
    <sheetView tabSelected="1" topLeftCell="B1" zoomScaleNormal="100" workbookViewId="0">
      <pane ySplit="1" topLeftCell="A2" activePane="bottomLeft" state="frozen"/>
      <selection pane="bottomLeft" activeCell="M175" sqref="M175"/>
    </sheetView>
  </sheetViews>
  <sheetFormatPr defaultRowHeight="12.75" outlineLevelRow="2"/>
  <cols>
    <col min="1" max="1" width="7.7109375" style="85" customWidth="1"/>
    <col min="2" max="2" width="8.140625" style="20" customWidth="1"/>
    <col min="3" max="4" width="7.7109375" style="16" hidden="1" customWidth="1"/>
    <col min="5" max="5" width="8.5703125" style="16" hidden="1" customWidth="1"/>
    <col min="6" max="6" width="8" style="16" hidden="1" customWidth="1"/>
    <col min="7" max="7" width="41.7109375" style="3" customWidth="1"/>
    <col min="8" max="8" width="9.85546875" style="53" customWidth="1"/>
    <col min="9" max="9" width="26.7109375" style="3" customWidth="1"/>
    <col min="10" max="11" width="10.7109375" style="3" customWidth="1"/>
    <col min="12" max="12" width="4" style="3" customWidth="1"/>
    <col min="13" max="13" width="25" style="3" customWidth="1"/>
    <col min="14" max="14" width="20" style="3" customWidth="1"/>
    <col min="15" max="15" width="19.140625" style="3" customWidth="1"/>
    <col min="16" max="16" width="16.140625" style="3" customWidth="1"/>
    <col min="17" max="17" width="9.140625" style="3"/>
    <col min="18" max="18" width="12" style="3" customWidth="1"/>
    <col min="19" max="19" width="9.140625" style="3"/>
    <col min="20" max="20" width="13.140625" style="3" customWidth="1"/>
    <col min="21" max="16384" width="9.140625" style="3"/>
  </cols>
  <sheetData>
    <row r="1" spans="1:14" s="2" customFormat="1" ht="44.25" customHeight="1">
      <c r="A1" s="128" t="s">
        <v>222</v>
      </c>
      <c r="B1" s="112" t="s">
        <v>52</v>
      </c>
      <c r="C1" s="6" t="s">
        <v>62</v>
      </c>
      <c r="D1" s="6" t="s">
        <v>63</v>
      </c>
      <c r="E1" s="6" t="s">
        <v>64</v>
      </c>
      <c r="F1" s="6" t="s">
        <v>81</v>
      </c>
      <c r="G1" s="2" t="s">
        <v>53</v>
      </c>
      <c r="H1" s="51" t="s">
        <v>75</v>
      </c>
      <c r="I1" s="7" t="s">
        <v>74</v>
      </c>
      <c r="J1" s="211" t="s">
        <v>277</v>
      </c>
      <c r="K1" s="89" t="s">
        <v>140</v>
      </c>
    </row>
    <row r="2" spans="1:14" ht="15.75">
      <c r="B2" s="113"/>
      <c r="G2" s="108" t="s">
        <v>267</v>
      </c>
      <c r="H2" s="108"/>
      <c r="I2" s="108" t="s">
        <v>188</v>
      </c>
      <c r="J2" s="109"/>
      <c r="K2" s="110"/>
    </row>
    <row r="3" spans="1:14">
      <c r="B3" s="113"/>
      <c r="J3" s="8"/>
    </row>
    <row r="4" spans="1:14" collapsed="1">
      <c r="A4" s="85" t="s">
        <v>0</v>
      </c>
      <c r="B4" s="113"/>
      <c r="C4" s="9">
        <v>100000</v>
      </c>
      <c r="D4" s="9"/>
      <c r="E4" s="9"/>
      <c r="F4" s="9"/>
      <c r="G4" s="9" t="s">
        <v>224</v>
      </c>
      <c r="H4" s="54"/>
      <c r="I4" s="9"/>
      <c r="J4" s="145">
        <f>SUM(J5:J44)</f>
        <v>1955992</v>
      </c>
      <c r="K4" s="145">
        <f>K45</f>
        <v>2999959</v>
      </c>
    </row>
    <row r="5" spans="1:14" hidden="1" outlineLevel="1">
      <c r="B5" s="113"/>
      <c r="J5" s="8"/>
      <c r="K5" s="8"/>
    </row>
    <row r="6" spans="1:14" hidden="1" outlineLevel="1">
      <c r="A6" s="85" t="s">
        <v>0</v>
      </c>
      <c r="B6" s="113"/>
      <c r="D6" s="16">
        <v>110000</v>
      </c>
      <c r="G6" s="11" t="s">
        <v>18</v>
      </c>
      <c r="J6" s="8"/>
      <c r="K6" s="8"/>
    </row>
    <row r="7" spans="1:14" ht="15" hidden="1" outlineLevel="1">
      <c r="A7" s="85" t="s">
        <v>191</v>
      </c>
      <c r="B7" s="113">
        <v>1000</v>
      </c>
      <c r="G7" s="3" t="s">
        <v>99</v>
      </c>
      <c r="H7" s="53" t="s">
        <v>76</v>
      </c>
      <c r="J7" s="8">
        <v>1572580</v>
      </c>
      <c r="K7" s="8">
        <v>1616239</v>
      </c>
      <c r="M7"/>
      <c r="N7" s="1"/>
    </row>
    <row r="8" spans="1:14" ht="15" hidden="1" outlineLevel="1">
      <c r="A8" s="85" t="s">
        <v>191</v>
      </c>
      <c r="B8" s="113">
        <v>1010</v>
      </c>
      <c r="G8" s="3" t="s">
        <v>100</v>
      </c>
      <c r="J8" s="15"/>
      <c r="K8" s="8">
        <v>10000</v>
      </c>
      <c r="M8" s="1"/>
      <c r="N8"/>
    </row>
    <row r="9" spans="1:14" ht="15" hidden="1" outlineLevel="1">
      <c r="A9" s="85" t="s">
        <v>191</v>
      </c>
      <c r="B9" s="113">
        <v>1011</v>
      </c>
      <c r="G9" s="12" t="s">
        <v>172</v>
      </c>
      <c r="J9" s="8"/>
      <c r="K9" s="15">
        <v>3000</v>
      </c>
      <c r="M9"/>
      <c r="N9" s="62"/>
    </row>
    <row r="10" spans="1:14" ht="15" hidden="1" outlineLevel="1">
      <c r="A10" s="85" t="s">
        <v>191</v>
      </c>
      <c r="B10" s="116">
        <v>1012</v>
      </c>
      <c r="G10" s="12" t="s">
        <v>173</v>
      </c>
      <c r="J10" s="8"/>
      <c r="K10" s="15">
        <v>8000</v>
      </c>
      <c r="M10"/>
      <c r="N10" s="62"/>
    </row>
    <row r="11" spans="1:14" ht="15" hidden="1" outlineLevel="1">
      <c r="A11" s="85" t="s">
        <v>191</v>
      </c>
      <c r="B11" s="116">
        <v>1018</v>
      </c>
      <c r="E11" s="32"/>
      <c r="F11" s="32"/>
      <c r="G11" s="22" t="s">
        <v>246</v>
      </c>
      <c r="H11" s="55"/>
      <c r="I11" s="5"/>
      <c r="J11" s="15">
        <v>200625</v>
      </c>
      <c r="K11" s="118">
        <v>220625</v>
      </c>
      <c r="M11"/>
      <c r="N11" s="62"/>
    </row>
    <row r="12" spans="1:14" ht="15" hidden="1" outlineLevel="1">
      <c r="A12" s="85" t="s">
        <v>191</v>
      </c>
      <c r="B12" s="116">
        <v>1019</v>
      </c>
      <c r="G12" s="12" t="s">
        <v>174</v>
      </c>
      <c r="J12" s="8"/>
      <c r="K12" s="8">
        <v>102000</v>
      </c>
      <c r="M12"/>
      <c r="N12" s="62"/>
    </row>
    <row r="13" spans="1:14" ht="15" hidden="1" outlineLevel="1">
      <c r="B13" s="116">
        <v>1020</v>
      </c>
      <c r="C13" s="189"/>
      <c r="D13" s="189"/>
      <c r="E13" s="189"/>
      <c r="F13" s="189"/>
      <c r="G13" s="12" t="s">
        <v>259</v>
      </c>
      <c r="J13" s="8"/>
      <c r="K13" s="8"/>
      <c r="M13"/>
      <c r="N13" s="62"/>
    </row>
    <row r="14" spans="1:14" ht="15" hidden="1" outlineLevel="1">
      <c r="A14" s="85" t="s">
        <v>191</v>
      </c>
      <c r="B14" s="113">
        <v>1710</v>
      </c>
      <c r="G14" s="12" t="s">
        <v>171</v>
      </c>
      <c r="J14" s="8"/>
      <c r="K14" s="8">
        <v>170000</v>
      </c>
      <c r="M14" s="1"/>
      <c r="N14" s="62"/>
    </row>
    <row r="15" spans="1:14" ht="15" hidden="1" outlineLevel="1">
      <c r="A15" s="85" t="s">
        <v>191</v>
      </c>
      <c r="B15" s="113">
        <v>1715</v>
      </c>
      <c r="G15" s="12" t="s">
        <v>1</v>
      </c>
      <c r="J15" s="8">
        <v>32787</v>
      </c>
      <c r="K15" s="8">
        <v>0</v>
      </c>
      <c r="M15"/>
      <c r="N15" s="65"/>
    </row>
    <row r="16" spans="1:14" ht="15" hidden="1" outlineLevel="1">
      <c r="A16" s="85" t="s">
        <v>2</v>
      </c>
      <c r="B16" s="113">
        <v>1049</v>
      </c>
      <c r="D16" s="16">
        <v>119999</v>
      </c>
      <c r="G16" s="11" t="s">
        <v>3</v>
      </c>
      <c r="J16" s="8"/>
      <c r="K16" s="14">
        <f>SUM(K7:K15)</f>
        <v>2129864</v>
      </c>
      <c r="M16"/>
      <c r="N16" s="62"/>
    </row>
    <row r="17" spans="1:14" ht="12.75" hidden="1" customHeight="1" outlineLevel="1">
      <c r="B17" s="113"/>
      <c r="G17" s="11"/>
      <c r="J17" s="8"/>
      <c r="K17" s="8"/>
      <c r="M17" s="59"/>
      <c r="N17" s="65"/>
    </row>
    <row r="18" spans="1:14" ht="15" hidden="1" outlineLevel="1">
      <c r="A18" s="85" t="s">
        <v>0</v>
      </c>
      <c r="B18" s="113"/>
      <c r="D18" s="16">
        <v>120000</v>
      </c>
      <c r="G18" s="11" t="s">
        <v>212</v>
      </c>
      <c r="J18" s="8"/>
      <c r="K18" s="8"/>
      <c r="M18"/>
      <c r="N18" s="62"/>
    </row>
    <row r="19" spans="1:14" ht="15" hidden="1" outlineLevel="1">
      <c r="A19" s="85" t="s">
        <v>191</v>
      </c>
      <c r="B19" s="116">
        <v>1414</v>
      </c>
      <c r="F19" s="16">
        <v>122001</v>
      </c>
      <c r="G19" s="3" t="s">
        <v>165</v>
      </c>
      <c r="H19" s="53" t="s">
        <v>11</v>
      </c>
      <c r="I19" s="50" t="s">
        <v>162</v>
      </c>
      <c r="J19" s="8"/>
      <c r="K19" s="8">
        <v>35000</v>
      </c>
      <c r="L19" s="63"/>
      <c r="M19" s="64"/>
    </row>
    <row r="20" spans="1:14" hidden="1" outlineLevel="1">
      <c r="A20" s="85" t="s">
        <v>191</v>
      </c>
      <c r="B20" s="116">
        <v>1415</v>
      </c>
      <c r="F20" s="16">
        <v>123001</v>
      </c>
      <c r="G20" s="3" t="s">
        <v>163</v>
      </c>
      <c r="H20" s="53" t="s">
        <v>11</v>
      </c>
      <c r="I20" s="50" t="s">
        <v>167</v>
      </c>
      <c r="J20" s="8"/>
      <c r="K20" s="8">
        <v>20000</v>
      </c>
      <c r="M20" s="5"/>
    </row>
    <row r="21" spans="1:14" hidden="1" outlineLevel="1">
      <c r="A21" s="85" t="s">
        <v>191</v>
      </c>
      <c r="B21" s="116">
        <v>1417</v>
      </c>
      <c r="E21" s="16">
        <v>123000</v>
      </c>
      <c r="G21" s="3" t="s">
        <v>164</v>
      </c>
      <c r="H21" s="53" t="s">
        <v>11</v>
      </c>
      <c r="I21" s="50" t="s">
        <v>168</v>
      </c>
      <c r="J21" s="8"/>
      <c r="K21" s="8">
        <v>65000</v>
      </c>
    </row>
    <row r="22" spans="1:14" hidden="1" outlineLevel="1">
      <c r="A22" s="85" t="s">
        <v>191</v>
      </c>
      <c r="B22" s="116">
        <v>1418</v>
      </c>
      <c r="F22" s="16">
        <v>123001</v>
      </c>
      <c r="G22" s="3" t="s">
        <v>166</v>
      </c>
      <c r="H22" s="53" t="s">
        <v>11</v>
      </c>
      <c r="I22" s="50" t="s">
        <v>169</v>
      </c>
      <c r="J22" s="8"/>
      <c r="K22" s="8">
        <v>100000</v>
      </c>
    </row>
    <row r="23" spans="1:14" hidden="1" outlineLevel="1">
      <c r="A23" s="85" t="s">
        <v>2</v>
      </c>
      <c r="B23" s="116">
        <v>1419</v>
      </c>
      <c r="G23" s="11" t="s">
        <v>170</v>
      </c>
      <c r="I23" s="50"/>
      <c r="J23" s="8"/>
      <c r="K23" s="14">
        <f>SUM(K19:K22)</f>
        <v>220000</v>
      </c>
    </row>
    <row r="24" spans="1:14" hidden="1" outlineLevel="1">
      <c r="B24" s="144"/>
      <c r="I24" s="50"/>
      <c r="J24" s="8"/>
      <c r="K24" s="8"/>
    </row>
    <row r="25" spans="1:14" hidden="1" outlineLevel="1">
      <c r="A25" s="85" t="s">
        <v>0</v>
      </c>
      <c r="B25" s="144"/>
      <c r="G25" s="11" t="s">
        <v>275</v>
      </c>
      <c r="I25" s="50"/>
      <c r="J25" s="8"/>
      <c r="K25" s="8"/>
    </row>
    <row r="26" spans="1:14" hidden="1" outlineLevel="1">
      <c r="A26" s="85" t="s">
        <v>191</v>
      </c>
      <c r="B26" s="113">
        <v>1800</v>
      </c>
      <c r="G26" s="22" t="s">
        <v>80</v>
      </c>
      <c r="H26" s="53" t="s">
        <v>77</v>
      </c>
      <c r="I26" s="5"/>
      <c r="J26" s="8"/>
      <c r="K26" s="14">
        <v>135000</v>
      </c>
    </row>
    <row r="27" spans="1:14" hidden="1" outlineLevel="1">
      <c r="B27" s="113"/>
      <c r="G27" s="22"/>
      <c r="I27" s="5"/>
      <c r="J27" s="8"/>
      <c r="K27" s="8"/>
    </row>
    <row r="28" spans="1:14" hidden="1" outlineLevel="1">
      <c r="A28" s="85" t="s">
        <v>0</v>
      </c>
      <c r="B28" s="113"/>
      <c r="G28" s="138" t="s">
        <v>269</v>
      </c>
      <c r="H28" s="53" t="s">
        <v>11</v>
      </c>
      <c r="I28" s="5"/>
      <c r="J28" s="8"/>
      <c r="K28" s="8"/>
    </row>
    <row r="29" spans="1:14" hidden="1" outlineLevel="1">
      <c r="A29" s="85" t="s">
        <v>191</v>
      </c>
      <c r="B29" s="113">
        <v>51198</v>
      </c>
      <c r="G29" s="105" t="s">
        <v>270</v>
      </c>
      <c r="H29" s="4"/>
      <c r="I29" s="4"/>
      <c r="J29" s="15">
        <v>0</v>
      </c>
      <c r="K29" s="3">
        <v>97421</v>
      </c>
    </row>
    <row r="30" spans="1:14" hidden="1" outlineLevel="1">
      <c r="A30" s="85" t="s">
        <v>191</v>
      </c>
      <c r="B30" s="113">
        <v>51298</v>
      </c>
      <c r="G30" s="105" t="s">
        <v>272</v>
      </c>
      <c r="H30" s="4"/>
      <c r="I30" s="4"/>
      <c r="J30" s="15">
        <v>0</v>
      </c>
      <c r="K30" s="3">
        <v>48537</v>
      </c>
    </row>
    <row r="31" spans="1:14" hidden="1" outlineLevel="1">
      <c r="A31" s="85" t="s">
        <v>191</v>
      </c>
      <c r="B31" s="113">
        <v>51398</v>
      </c>
      <c r="G31" s="105" t="s">
        <v>273</v>
      </c>
      <c r="H31" s="4"/>
      <c r="I31" s="4"/>
      <c r="J31" s="15">
        <v>0</v>
      </c>
      <c r="K31" s="3">
        <v>171653</v>
      </c>
    </row>
    <row r="32" spans="1:14" hidden="1" outlineLevel="1">
      <c r="A32" s="85" t="s">
        <v>191</v>
      </c>
      <c r="B32" s="113">
        <v>51498</v>
      </c>
      <c r="G32" s="105" t="s">
        <v>271</v>
      </c>
      <c r="H32" s="4"/>
      <c r="I32" s="4"/>
      <c r="J32" s="15">
        <v>0</v>
      </c>
      <c r="K32" s="3">
        <v>24984</v>
      </c>
    </row>
    <row r="33" spans="1:14" hidden="1" outlineLevel="1">
      <c r="A33" s="85" t="s">
        <v>2</v>
      </c>
      <c r="B33" s="113">
        <v>51589</v>
      </c>
      <c r="G33" s="138" t="s">
        <v>274</v>
      </c>
      <c r="I33" s="5"/>
      <c r="J33" s="8">
        <f>SUM(J29:J32)</f>
        <v>0</v>
      </c>
      <c r="K33" s="14">
        <f>SUM(K29:K32)</f>
        <v>342595</v>
      </c>
    </row>
    <row r="34" spans="1:14" hidden="1" outlineLevel="1">
      <c r="B34" s="113"/>
      <c r="J34" s="8"/>
      <c r="K34" s="8"/>
    </row>
    <row r="35" spans="1:14" hidden="1" outlineLevel="1">
      <c r="A35" s="85" t="s">
        <v>0</v>
      </c>
      <c r="B35" s="113"/>
      <c r="D35" s="16">
        <v>130000</v>
      </c>
      <c r="G35" s="11" t="s">
        <v>213</v>
      </c>
      <c r="J35" s="14"/>
      <c r="K35" s="8"/>
    </row>
    <row r="36" spans="1:14" hidden="1" outlineLevel="1">
      <c r="A36" s="85" t="s">
        <v>191</v>
      </c>
      <c r="B36" s="113">
        <v>1050</v>
      </c>
      <c r="E36" s="16">
        <v>130001</v>
      </c>
      <c r="G36" s="3" t="s">
        <v>23</v>
      </c>
      <c r="H36" s="53" t="s">
        <v>76</v>
      </c>
      <c r="J36" s="8">
        <v>150000</v>
      </c>
      <c r="K36" s="15">
        <v>50000</v>
      </c>
    </row>
    <row r="37" spans="1:14" hidden="1" outlineLevel="1">
      <c r="A37" s="85" t="s">
        <v>191</v>
      </c>
      <c r="B37" s="116">
        <v>1110</v>
      </c>
      <c r="E37" s="16">
        <v>130002</v>
      </c>
      <c r="G37" s="3" t="s">
        <v>113</v>
      </c>
      <c r="H37" s="53" t="s">
        <v>76</v>
      </c>
      <c r="J37" s="8">
        <v>0</v>
      </c>
      <c r="K37" s="15">
        <v>10000</v>
      </c>
    </row>
    <row r="38" spans="1:14" hidden="1" outlineLevel="1">
      <c r="A38" s="85" t="s">
        <v>191</v>
      </c>
      <c r="B38" s="113">
        <v>1300</v>
      </c>
      <c r="E38" s="16">
        <v>130003</v>
      </c>
      <c r="G38" s="3" t="s">
        <v>101</v>
      </c>
      <c r="H38" s="53" t="s">
        <v>76</v>
      </c>
      <c r="I38" s="3" t="s">
        <v>181</v>
      </c>
      <c r="J38" s="15"/>
      <c r="K38" s="15">
        <v>40000</v>
      </c>
    </row>
    <row r="39" spans="1:14" hidden="1" outlineLevel="1">
      <c r="A39" s="85" t="s">
        <v>191</v>
      </c>
      <c r="B39" s="116">
        <v>1201</v>
      </c>
      <c r="E39" s="16">
        <v>130022</v>
      </c>
      <c r="G39" s="3" t="s">
        <v>254</v>
      </c>
      <c r="H39" s="53" t="s">
        <v>76</v>
      </c>
      <c r="I39" s="3" t="s">
        <v>211</v>
      </c>
      <c r="J39" s="8">
        <v>0</v>
      </c>
      <c r="K39" s="15">
        <v>3000</v>
      </c>
    </row>
    <row r="40" spans="1:14" hidden="1" outlineLevel="1">
      <c r="B40" s="116">
        <v>3012</v>
      </c>
      <c r="G40" s="3" t="s">
        <v>147</v>
      </c>
      <c r="J40" s="8"/>
      <c r="K40" s="15">
        <v>10000</v>
      </c>
    </row>
    <row r="41" spans="1:14" hidden="1" outlineLevel="1">
      <c r="A41" s="85" t="s">
        <v>191</v>
      </c>
      <c r="B41" s="188">
        <v>1900</v>
      </c>
      <c r="E41" s="16">
        <v>139998</v>
      </c>
      <c r="G41" s="3" t="s">
        <v>22</v>
      </c>
      <c r="H41" s="53" t="s">
        <v>76</v>
      </c>
      <c r="I41" s="5"/>
      <c r="J41" s="8"/>
      <c r="K41" s="8">
        <v>59500</v>
      </c>
    </row>
    <row r="42" spans="1:14" hidden="1" outlineLevel="1">
      <c r="A42" s="85" t="s">
        <v>191</v>
      </c>
      <c r="B42" s="188">
        <v>5081</v>
      </c>
      <c r="G42" s="3" t="s">
        <v>262</v>
      </c>
      <c r="I42" s="5"/>
      <c r="J42" s="8"/>
      <c r="K42" s="8">
        <v>0</v>
      </c>
    </row>
    <row r="43" spans="1:14" hidden="1" outlineLevel="1">
      <c r="A43" s="85" t="s">
        <v>2</v>
      </c>
      <c r="B43" s="188">
        <v>1899</v>
      </c>
      <c r="G43" s="11" t="s">
        <v>175</v>
      </c>
      <c r="J43" s="8"/>
      <c r="K43" s="14">
        <f>SUM(K36:K42)</f>
        <v>172500</v>
      </c>
    </row>
    <row r="44" spans="1:14" hidden="1" outlineLevel="1">
      <c r="B44" s="113"/>
      <c r="J44" s="8"/>
      <c r="K44" s="8"/>
    </row>
    <row r="45" spans="1:14" hidden="1" outlineLevel="1">
      <c r="A45" s="85" t="s">
        <v>2</v>
      </c>
      <c r="B45" s="113"/>
      <c r="C45" s="31">
        <v>159999</v>
      </c>
      <c r="D45" s="25"/>
      <c r="E45" s="25"/>
      <c r="F45" s="25"/>
      <c r="G45" s="9" t="s">
        <v>5</v>
      </c>
      <c r="H45" s="56"/>
      <c r="I45" s="26"/>
      <c r="J45" s="26"/>
      <c r="K45" s="145">
        <f>K16+K23+K26++K33+K43</f>
        <v>2999959</v>
      </c>
    </row>
    <row r="46" spans="1:14" hidden="1" outlineLevel="1">
      <c r="B46" s="113"/>
      <c r="C46" s="31"/>
      <c r="D46" s="25"/>
      <c r="E46" s="25"/>
      <c r="F46" s="25"/>
      <c r="G46" s="4"/>
      <c r="H46" s="55"/>
      <c r="I46" s="5"/>
      <c r="J46" s="8"/>
      <c r="K46" s="8"/>
    </row>
    <row r="47" spans="1:14" ht="15">
      <c r="A47" s="127" t="s">
        <v>0</v>
      </c>
      <c r="B47" s="113"/>
      <c r="C47" s="17"/>
      <c r="D47" s="17"/>
      <c r="E47" s="17"/>
      <c r="F47" s="17"/>
      <c r="G47" s="163" t="s">
        <v>225</v>
      </c>
      <c r="H47" s="150"/>
      <c r="I47" s="151"/>
      <c r="J47" s="150"/>
      <c r="K47" s="150"/>
      <c r="M47" s="1"/>
      <c r="N47" s="62"/>
    </row>
    <row r="48" spans="1:14" ht="15" collapsed="1">
      <c r="A48" s="85" t="s">
        <v>0</v>
      </c>
      <c r="B48" s="113"/>
      <c r="C48" s="24">
        <v>160000</v>
      </c>
      <c r="D48" s="17"/>
      <c r="E48" s="17"/>
      <c r="F48" s="17"/>
      <c r="G48" s="94" t="s">
        <v>6</v>
      </c>
      <c r="H48" s="152" t="s">
        <v>76</v>
      </c>
      <c r="I48" s="13"/>
      <c r="J48" s="15">
        <f>J73+J79+J80+J82</f>
        <v>26900</v>
      </c>
      <c r="K48" s="8">
        <f>K84</f>
        <v>190010</v>
      </c>
      <c r="M48"/>
      <c r="N48" s="64"/>
    </row>
    <row r="49" spans="1:14" s="4" customFormat="1" ht="15" hidden="1" outlineLevel="1">
      <c r="A49" s="129"/>
      <c r="B49" s="113"/>
      <c r="C49" s="19"/>
      <c r="D49" s="19"/>
      <c r="E49" s="19"/>
      <c r="F49" s="19"/>
      <c r="G49" s="5"/>
      <c r="H49" s="55"/>
      <c r="I49" s="5"/>
      <c r="J49" s="15"/>
      <c r="K49" s="10"/>
      <c r="M49"/>
      <c r="N49" s="64"/>
    </row>
    <row r="50" spans="1:14" s="4" customFormat="1" ht="15" hidden="1" outlineLevel="1">
      <c r="A50" s="85" t="s">
        <v>0</v>
      </c>
      <c r="B50" s="113"/>
      <c r="C50" s="19"/>
      <c r="D50" s="19"/>
      <c r="E50" s="19"/>
      <c r="F50" s="19"/>
      <c r="G50" s="4" t="s">
        <v>105</v>
      </c>
      <c r="H50" s="55"/>
      <c r="I50" s="5"/>
      <c r="J50" s="15"/>
      <c r="K50" s="15"/>
      <c r="M50"/>
      <c r="N50" s="64"/>
    </row>
    <row r="51" spans="1:14" s="4" customFormat="1" ht="15" hidden="1" outlineLevel="1">
      <c r="A51" s="85" t="s">
        <v>191</v>
      </c>
      <c r="B51" s="116">
        <v>2100</v>
      </c>
      <c r="C51" s="19"/>
      <c r="D51" s="19"/>
      <c r="E51" s="19"/>
      <c r="F51" s="19"/>
      <c r="G51" s="5" t="s">
        <v>260</v>
      </c>
      <c r="H51" s="55"/>
      <c r="I51" s="5"/>
      <c r="J51" s="15">
        <v>0</v>
      </c>
      <c r="K51" s="15">
        <v>98000</v>
      </c>
      <c r="M51"/>
      <c r="N51" s="64"/>
    </row>
    <row r="52" spans="1:14" s="4" customFormat="1" ht="15" hidden="1" outlineLevel="1">
      <c r="A52" s="85" t="s">
        <v>191</v>
      </c>
      <c r="B52" s="116">
        <v>2101</v>
      </c>
      <c r="C52" s="19"/>
      <c r="D52" s="19"/>
      <c r="E52" s="19"/>
      <c r="F52" s="19"/>
      <c r="G52" s="5" t="s">
        <v>209</v>
      </c>
      <c r="H52" s="55"/>
      <c r="I52" s="5"/>
      <c r="J52" s="15">
        <v>0</v>
      </c>
      <c r="K52" s="15">
        <v>4000</v>
      </c>
      <c r="M52"/>
      <c r="N52" s="64"/>
    </row>
    <row r="53" spans="1:14" s="4" customFormat="1" ht="15" hidden="1" outlineLevel="1">
      <c r="A53" s="85" t="s">
        <v>2</v>
      </c>
      <c r="B53" s="116">
        <v>2109</v>
      </c>
      <c r="C53" s="19"/>
      <c r="D53" s="19"/>
      <c r="E53" s="19"/>
      <c r="F53" s="19"/>
      <c r="G53" s="4" t="s">
        <v>210</v>
      </c>
      <c r="H53" s="55"/>
      <c r="I53" s="5"/>
      <c r="J53" s="10">
        <f>SUM(J51:J52)</f>
        <v>0</v>
      </c>
      <c r="K53" s="10">
        <f>SUM(K51:K52)</f>
        <v>102000</v>
      </c>
      <c r="M53"/>
      <c r="N53" s="64"/>
    </row>
    <row r="54" spans="1:14" s="4" customFormat="1" ht="15" hidden="1" outlineLevel="1">
      <c r="A54" s="85"/>
      <c r="B54" s="144"/>
      <c r="C54" s="19"/>
      <c r="D54" s="19"/>
      <c r="E54" s="19"/>
      <c r="F54" s="19"/>
      <c r="H54" s="55"/>
      <c r="I54" s="5"/>
      <c r="J54" s="15"/>
      <c r="K54" s="10"/>
      <c r="M54"/>
      <c r="N54" s="64"/>
    </row>
    <row r="55" spans="1:14" s="4" customFormat="1" ht="15" hidden="1" outlineLevel="1">
      <c r="A55" s="127" t="s">
        <v>0</v>
      </c>
      <c r="B55" s="113"/>
      <c r="C55" s="19"/>
      <c r="D55" s="19"/>
      <c r="E55" s="19"/>
      <c r="F55" s="19"/>
      <c r="G55" s="4" t="s">
        <v>220</v>
      </c>
      <c r="H55" s="55"/>
      <c r="I55" s="5"/>
      <c r="J55" s="15"/>
      <c r="K55" s="15"/>
      <c r="M55"/>
      <c r="N55" s="64"/>
    </row>
    <row r="56" spans="1:14" s="4" customFormat="1" ht="15" hidden="1" outlineLevel="1">
      <c r="A56" s="85" t="s">
        <v>191</v>
      </c>
      <c r="B56" s="113">
        <v>2001</v>
      </c>
      <c r="C56" s="19"/>
      <c r="D56" s="19"/>
      <c r="E56" s="19"/>
      <c r="F56" s="19"/>
      <c r="G56" s="5" t="s">
        <v>202</v>
      </c>
      <c r="H56" s="55"/>
      <c r="I56" s="5"/>
      <c r="J56" s="15">
        <v>100000</v>
      </c>
      <c r="K56" s="15">
        <v>30450</v>
      </c>
      <c r="M56"/>
      <c r="N56" s="64"/>
    </row>
    <row r="57" spans="1:14" s="4" customFormat="1" ht="15" hidden="1" outlineLevel="1">
      <c r="A57" s="85" t="s">
        <v>191</v>
      </c>
      <c r="B57" s="113">
        <v>1711</v>
      </c>
      <c r="C57" s="19"/>
      <c r="D57" s="19"/>
      <c r="E57" s="19"/>
      <c r="F57" s="19"/>
      <c r="G57" s="5" t="s">
        <v>149</v>
      </c>
      <c r="H57" s="55"/>
      <c r="I57" s="5" t="s">
        <v>150</v>
      </c>
      <c r="J57" s="15">
        <v>-100000</v>
      </c>
      <c r="K57" s="15">
        <v>0</v>
      </c>
      <c r="M57"/>
      <c r="N57" s="64"/>
    </row>
    <row r="58" spans="1:14" s="4" customFormat="1" ht="15" hidden="1" outlineLevel="1">
      <c r="A58" s="85" t="s">
        <v>191</v>
      </c>
      <c r="B58" s="113">
        <v>2003</v>
      </c>
      <c r="C58" s="19"/>
      <c r="D58" s="19"/>
      <c r="E58" s="19"/>
      <c r="F58" s="19"/>
      <c r="G58" s="12" t="s">
        <v>103</v>
      </c>
      <c r="H58" s="55"/>
      <c r="I58" s="5"/>
      <c r="J58" s="15">
        <v>2600</v>
      </c>
      <c r="K58" s="15">
        <v>0</v>
      </c>
      <c r="M58"/>
      <c r="N58" s="64"/>
    </row>
    <row r="59" spans="1:14" s="4" customFormat="1" ht="15" hidden="1" outlineLevel="1">
      <c r="A59" s="85" t="s">
        <v>191</v>
      </c>
      <c r="B59" s="113">
        <v>2000</v>
      </c>
      <c r="C59" s="19"/>
      <c r="D59" s="19"/>
      <c r="E59" s="19"/>
      <c r="F59" s="19"/>
      <c r="G59" s="5" t="s">
        <v>176</v>
      </c>
      <c r="H59" s="55"/>
      <c r="I59" s="5"/>
      <c r="J59" s="15">
        <v>0</v>
      </c>
      <c r="K59" s="15">
        <v>2900</v>
      </c>
      <c r="L59" s="85"/>
      <c r="M59"/>
      <c r="N59" s="64"/>
    </row>
    <row r="60" spans="1:14" s="4" customFormat="1" ht="15" hidden="1" outlineLevel="1">
      <c r="A60" s="85" t="s">
        <v>191</v>
      </c>
      <c r="B60" s="113">
        <v>2010</v>
      </c>
      <c r="C60" s="19"/>
      <c r="D60" s="19"/>
      <c r="E60" s="19"/>
      <c r="F60" s="19"/>
      <c r="G60" s="5" t="s">
        <v>30</v>
      </c>
      <c r="H60" s="55"/>
      <c r="I60" s="22"/>
      <c r="J60" s="15">
        <v>4300</v>
      </c>
      <c r="K60" s="15">
        <v>4300</v>
      </c>
      <c r="L60" s="85"/>
      <c r="M60"/>
      <c r="N60" s="64"/>
    </row>
    <row r="61" spans="1:14" s="4" customFormat="1" ht="15" hidden="1" outlineLevel="1">
      <c r="A61" s="85" t="s">
        <v>191</v>
      </c>
      <c r="B61" s="113">
        <v>2011</v>
      </c>
      <c r="C61" s="19"/>
      <c r="D61" s="19"/>
      <c r="E61" s="19"/>
      <c r="F61" s="19"/>
      <c r="G61" s="5" t="s">
        <v>14</v>
      </c>
      <c r="H61" s="55"/>
      <c r="I61" s="5"/>
      <c r="J61" s="15">
        <v>1000</v>
      </c>
      <c r="K61" s="15">
        <v>3000</v>
      </c>
      <c r="L61" s="85"/>
      <c r="M61"/>
      <c r="N61" s="64"/>
    </row>
    <row r="62" spans="1:14" s="4" customFormat="1" ht="15" hidden="1" outlineLevel="1">
      <c r="A62" s="85" t="s">
        <v>191</v>
      </c>
      <c r="B62" s="113">
        <v>2013</v>
      </c>
      <c r="C62" s="19"/>
      <c r="D62" s="19"/>
      <c r="E62" s="19"/>
      <c r="F62" s="19"/>
      <c r="G62" s="5" t="s">
        <v>109</v>
      </c>
      <c r="H62" s="55"/>
      <c r="I62" s="5"/>
      <c r="J62" s="15">
        <v>0</v>
      </c>
      <c r="K62" s="15">
        <v>1500</v>
      </c>
      <c r="L62" s="85"/>
      <c r="M62"/>
      <c r="N62" s="64"/>
    </row>
    <row r="63" spans="1:14" s="4" customFormat="1" ht="15" hidden="1" outlineLevel="1">
      <c r="A63" s="85" t="s">
        <v>191</v>
      </c>
      <c r="B63" s="113">
        <v>2014</v>
      </c>
      <c r="C63" s="19"/>
      <c r="D63" s="19"/>
      <c r="E63" s="19"/>
      <c r="F63" s="19"/>
      <c r="G63" s="5" t="s">
        <v>31</v>
      </c>
      <c r="H63" s="55"/>
      <c r="I63" s="5"/>
      <c r="J63" s="15">
        <v>7500</v>
      </c>
      <c r="K63" s="15">
        <v>500</v>
      </c>
      <c r="L63" s="85"/>
      <c r="M63"/>
      <c r="N63" s="64"/>
    </row>
    <row r="64" spans="1:14" s="4" customFormat="1" ht="15" hidden="1" outlineLevel="1">
      <c r="A64" s="85" t="s">
        <v>191</v>
      </c>
      <c r="B64" s="113">
        <v>2020</v>
      </c>
      <c r="C64" s="19"/>
      <c r="D64" s="19"/>
      <c r="E64" s="19"/>
      <c r="F64" s="19"/>
      <c r="G64" s="5" t="s">
        <v>32</v>
      </c>
      <c r="H64" s="55"/>
      <c r="I64" s="20"/>
      <c r="J64" s="15">
        <v>7500</v>
      </c>
      <c r="K64" s="15">
        <v>6000</v>
      </c>
      <c r="L64" s="85"/>
      <c r="M64" s="1"/>
      <c r="N64" s="65"/>
    </row>
    <row r="65" spans="1:14" s="4" customFormat="1" ht="15" hidden="1" outlineLevel="1">
      <c r="A65" s="85" t="s">
        <v>191</v>
      </c>
      <c r="B65" s="113">
        <v>2021</v>
      </c>
      <c r="C65" s="19"/>
      <c r="D65" s="19"/>
      <c r="E65" s="19"/>
      <c r="F65" s="19"/>
      <c r="G65" s="5" t="s">
        <v>33</v>
      </c>
      <c r="H65" s="55"/>
      <c r="I65" s="5"/>
      <c r="J65" s="15">
        <v>2000</v>
      </c>
      <c r="K65" s="15">
        <v>5000</v>
      </c>
      <c r="L65" s="85"/>
      <c r="M65"/>
      <c r="N65" s="62"/>
    </row>
    <row r="66" spans="1:14" s="4" customFormat="1" ht="15" hidden="1" outlineLevel="1">
      <c r="A66" s="85" t="s">
        <v>191</v>
      </c>
      <c r="B66" s="113">
        <v>2030</v>
      </c>
      <c r="C66" s="19"/>
      <c r="D66" s="19"/>
      <c r="E66" s="19"/>
      <c r="F66" s="19"/>
      <c r="G66" s="5" t="s">
        <v>15</v>
      </c>
      <c r="H66" s="55"/>
      <c r="I66" s="20"/>
      <c r="J66" s="15">
        <v>15000</v>
      </c>
      <c r="K66" s="118">
        <v>13000</v>
      </c>
      <c r="L66" s="85"/>
      <c r="M66"/>
      <c r="N66" s="64"/>
    </row>
    <row r="67" spans="1:14" s="4" customFormat="1" ht="15" hidden="1" outlineLevel="1">
      <c r="A67" s="85" t="s">
        <v>191</v>
      </c>
      <c r="B67" s="113">
        <v>2050</v>
      </c>
      <c r="C67" s="19"/>
      <c r="D67" s="19"/>
      <c r="E67" s="19"/>
      <c r="F67" s="19"/>
      <c r="G67" s="5" t="s">
        <v>34</v>
      </c>
      <c r="H67" s="55"/>
      <c r="I67" s="5"/>
      <c r="J67" s="15">
        <v>3500</v>
      </c>
      <c r="K67" s="15">
        <v>3500</v>
      </c>
      <c r="L67" s="85"/>
      <c r="M67"/>
      <c r="N67" s="64"/>
    </row>
    <row r="68" spans="1:14" s="4" customFormat="1" ht="15" hidden="1" outlineLevel="1">
      <c r="A68" s="85" t="s">
        <v>191</v>
      </c>
      <c r="B68" s="113">
        <v>2070</v>
      </c>
      <c r="C68" s="19"/>
      <c r="D68" s="19"/>
      <c r="E68" s="19"/>
      <c r="F68" s="19"/>
      <c r="G68" s="5" t="s">
        <v>108</v>
      </c>
      <c r="H68" s="55"/>
      <c r="I68" s="5"/>
      <c r="J68" s="15">
        <v>7500</v>
      </c>
      <c r="K68" s="15">
        <v>7500</v>
      </c>
      <c r="L68" s="85"/>
      <c r="M68"/>
      <c r="N68" s="64"/>
    </row>
    <row r="69" spans="1:14" s="4" customFormat="1" ht="15" hidden="1" outlineLevel="1">
      <c r="A69" s="85" t="s">
        <v>191</v>
      </c>
      <c r="B69" s="113">
        <v>2071</v>
      </c>
      <c r="C69" s="19"/>
      <c r="D69" s="19"/>
      <c r="E69" s="19"/>
      <c r="F69" s="19"/>
      <c r="G69" s="5" t="s">
        <v>221</v>
      </c>
      <c r="H69" s="55"/>
      <c r="I69" s="20"/>
      <c r="J69" s="15">
        <v>5000</v>
      </c>
      <c r="K69" s="15">
        <v>5000</v>
      </c>
      <c r="L69" s="85"/>
      <c r="M69"/>
      <c r="N69" s="64"/>
    </row>
    <row r="70" spans="1:14" s="4" customFormat="1" ht="15" hidden="1" outlineLevel="1">
      <c r="A70" s="85" t="s">
        <v>191</v>
      </c>
      <c r="B70" s="113">
        <v>2080</v>
      </c>
      <c r="C70" s="19"/>
      <c r="D70" s="19"/>
      <c r="E70" s="19"/>
      <c r="F70" s="19"/>
      <c r="G70" s="5" t="s">
        <v>35</v>
      </c>
      <c r="H70" s="55"/>
      <c r="I70" s="5"/>
      <c r="J70" s="15">
        <v>1000</v>
      </c>
      <c r="K70" s="15">
        <v>1000</v>
      </c>
      <c r="M70"/>
      <c r="N70" s="64"/>
    </row>
    <row r="71" spans="1:14" s="4" customFormat="1" ht="15" hidden="1" outlineLevel="1">
      <c r="A71" s="127" t="s">
        <v>191</v>
      </c>
      <c r="B71" s="113">
        <v>2090</v>
      </c>
      <c r="C71" s="19"/>
      <c r="D71" s="19"/>
      <c r="E71" s="19"/>
      <c r="F71" s="19"/>
      <c r="G71" s="5" t="s">
        <v>17</v>
      </c>
      <c r="H71" s="55"/>
      <c r="I71" s="5"/>
      <c r="J71" s="15">
        <v>1500</v>
      </c>
      <c r="K71" s="15">
        <v>1500</v>
      </c>
      <c r="M71"/>
      <c r="N71" s="64"/>
    </row>
    <row r="72" spans="1:14" s="4" customFormat="1" ht="15" hidden="1" outlineLevel="1">
      <c r="A72" s="85" t="s">
        <v>191</v>
      </c>
      <c r="B72" s="113">
        <v>2091</v>
      </c>
      <c r="C72" s="19"/>
      <c r="D72" s="19"/>
      <c r="E72" s="19"/>
      <c r="F72" s="19"/>
      <c r="G72" s="5" t="s">
        <v>36</v>
      </c>
      <c r="H72" s="55"/>
      <c r="I72" s="5"/>
      <c r="J72" s="15">
        <v>0</v>
      </c>
      <c r="K72" s="15">
        <v>0</v>
      </c>
      <c r="M72"/>
      <c r="N72" s="64"/>
    </row>
    <row r="73" spans="1:14" s="4" customFormat="1" ht="15" hidden="1" outlineLevel="1">
      <c r="A73" s="127" t="s">
        <v>2</v>
      </c>
      <c r="B73" s="116">
        <v>2099</v>
      </c>
      <c r="C73" s="19"/>
      <c r="D73" s="19"/>
      <c r="E73" s="19"/>
      <c r="F73" s="19"/>
      <c r="G73" s="4" t="s">
        <v>201</v>
      </c>
      <c r="H73" s="55"/>
      <c r="I73" s="5"/>
      <c r="J73" s="10">
        <f>SUM(J56:J72)</f>
        <v>58400</v>
      </c>
      <c r="K73" s="10">
        <f>SUM(K56:K71)</f>
        <v>85150</v>
      </c>
      <c r="L73" s="85"/>
      <c r="M73"/>
      <c r="N73" s="64"/>
    </row>
    <row r="74" spans="1:14" s="4" customFormat="1" ht="15" hidden="1" outlineLevel="1">
      <c r="A74" s="129"/>
      <c r="B74" s="113"/>
      <c r="C74" s="19"/>
      <c r="D74" s="19"/>
      <c r="E74" s="19"/>
      <c r="F74" s="19"/>
      <c r="G74" s="5"/>
      <c r="H74" s="55"/>
      <c r="I74" s="5"/>
      <c r="J74" s="15"/>
      <c r="K74" s="15"/>
      <c r="L74" s="85"/>
      <c r="M74"/>
      <c r="N74" s="64"/>
    </row>
    <row r="75" spans="1:14" s="4" customFormat="1" ht="15" hidden="1" outlineLevel="1">
      <c r="A75" s="85" t="s">
        <v>0</v>
      </c>
      <c r="B75" s="113"/>
      <c r="C75" s="19"/>
      <c r="D75" s="19"/>
      <c r="E75" s="19"/>
      <c r="F75" s="19"/>
      <c r="G75" s="4" t="s">
        <v>214</v>
      </c>
      <c r="H75" s="55"/>
      <c r="I75" s="5"/>
      <c r="J75" s="15"/>
      <c r="K75" s="15"/>
      <c r="L75" s="85"/>
      <c r="M75"/>
      <c r="N75" s="64"/>
    </row>
    <row r="76" spans="1:14" s="4" customFormat="1" ht="15" hidden="1" outlineLevel="1">
      <c r="A76" s="85" t="s">
        <v>191</v>
      </c>
      <c r="B76" s="113">
        <v>2012</v>
      </c>
      <c r="C76" s="19"/>
      <c r="D76" s="19"/>
      <c r="E76" s="19"/>
      <c r="F76" s="19"/>
      <c r="G76" s="5" t="s">
        <v>10</v>
      </c>
      <c r="H76" s="55"/>
      <c r="I76" s="5"/>
      <c r="J76" s="15"/>
      <c r="K76" s="15">
        <v>10</v>
      </c>
      <c r="L76" s="85"/>
      <c r="M76"/>
      <c r="N76" s="64"/>
    </row>
    <row r="77" spans="1:14" s="4" customFormat="1" ht="15" hidden="1" outlineLevel="1">
      <c r="A77" s="85" t="s">
        <v>191</v>
      </c>
      <c r="B77" s="116">
        <v>2022</v>
      </c>
      <c r="C77" s="19"/>
      <c r="D77" s="19"/>
      <c r="E77" s="19"/>
      <c r="F77" s="19"/>
      <c r="G77" s="5" t="s">
        <v>106</v>
      </c>
      <c r="H77" s="55"/>
      <c r="I77" s="5"/>
      <c r="J77" s="15"/>
      <c r="K77" s="15">
        <v>2850</v>
      </c>
      <c r="L77" s="85"/>
      <c r="M77"/>
      <c r="N77" s="64"/>
    </row>
    <row r="78" spans="1:14" s="4" customFormat="1" ht="15" hidden="1" outlineLevel="1">
      <c r="A78" s="85" t="s">
        <v>191</v>
      </c>
      <c r="B78" s="116">
        <v>2023</v>
      </c>
      <c r="C78" s="19"/>
      <c r="D78" s="19"/>
      <c r="E78" s="19"/>
      <c r="F78" s="19"/>
      <c r="G78" s="5" t="s">
        <v>107</v>
      </c>
      <c r="H78" s="55"/>
      <c r="I78" s="102" t="s">
        <v>189</v>
      </c>
      <c r="J78" s="15"/>
      <c r="K78" s="15">
        <v>0</v>
      </c>
      <c r="L78" s="85"/>
      <c r="M78"/>
      <c r="N78" s="64"/>
    </row>
    <row r="79" spans="1:14" s="4" customFormat="1" ht="15" hidden="1" outlineLevel="1">
      <c r="A79" s="85"/>
      <c r="B79" s="114"/>
      <c r="C79" s="19"/>
      <c r="D79" s="19"/>
      <c r="E79" s="19"/>
      <c r="F79" s="19"/>
      <c r="G79" s="5" t="s">
        <v>24</v>
      </c>
      <c r="H79" s="55"/>
      <c r="I79" s="169" t="s">
        <v>238</v>
      </c>
      <c r="J79" s="15">
        <v>-40000</v>
      </c>
      <c r="K79" s="15"/>
      <c r="L79" s="85"/>
      <c r="M79"/>
      <c r="N79" s="64"/>
    </row>
    <row r="80" spans="1:14" s="4" customFormat="1" ht="15" hidden="1" outlineLevel="1">
      <c r="A80" s="127" t="s">
        <v>2</v>
      </c>
      <c r="B80" s="116">
        <v>2029</v>
      </c>
      <c r="C80" s="19"/>
      <c r="D80" s="19"/>
      <c r="E80" s="19"/>
      <c r="F80" s="19"/>
      <c r="G80" s="4" t="s">
        <v>16</v>
      </c>
      <c r="H80" s="55"/>
      <c r="I80" s="119"/>
      <c r="J80" s="10">
        <v>3500</v>
      </c>
      <c r="K80" s="10">
        <f>SUM(K76:K78)</f>
        <v>2860</v>
      </c>
      <c r="L80" s="85"/>
      <c r="M80"/>
      <c r="N80" s="64"/>
    </row>
    <row r="81" spans="1:14" s="4" customFormat="1" ht="15" hidden="1" outlineLevel="1">
      <c r="A81" s="127"/>
      <c r="B81" s="115"/>
      <c r="C81" s="19"/>
      <c r="D81" s="19"/>
      <c r="E81" s="19"/>
      <c r="F81" s="19"/>
      <c r="H81" s="55"/>
      <c r="I81" s="119"/>
      <c r="J81" s="10"/>
      <c r="K81" s="10"/>
      <c r="L81" s="85"/>
      <c r="M81"/>
      <c r="N81" s="64"/>
    </row>
    <row r="82" spans="1:14" s="4" customFormat="1" ht="15" hidden="1" outlineLevel="1">
      <c r="A82" s="127"/>
      <c r="B82" s="191">
        <v>2015</v>
      </c>
      <c r="C82" s="19"/>
      <c r="D82" s="19"/>
      <c r="E82" s="19"/>
      <c r="F82" s="19"/>
      <c r="G82" s="4" t="s">
        <v>239</v>
      </c>
      <c r="H82" s="55"/>
      <c r="I82" s="169" t="s">
        <v>243</v>
      </c>
      <c r="J82" s="15">
        <v>5000</v>
      </c>
      <c r="K82" s="10"/>
      <c r="L82" s="85"/>
      <c r="M82"/>
      <c r="N82" s="64"/>
    </row>
    <row r="83" spans="1:14" s="4" customFormat="1" ht="15" hidden="1" outlineLevel="1">
      <c r="A83" s="127"/>
      <c r="B83" s="115"/>
      <c r="C83" s="19"/>
      <c r="D83" s="19"/>
      <c r="E83" s="19"/>
      <c r="F83" s="19"/>
      <c r="H83" s="55"/>
      <c r="I83" s="5"/>
      <c r="J83" s="15"/>
      <c r="K83" s="10"/>
      <c r="L83" s="85"/>
      <c r="M83"/>
      <c r="N83" s="64"/>
    </row>
    <row r="84" spans="1:14" s="4" customFormat="1" ht="15" hidden="1" outlineLevel="1">
      <c r="A84" s="127" t="s">
        <v>2</v>
      </c>
      <c r="B84" s="113">
        <v>2999</v>
      </c>
      <c r="C84" s="19"/>
      <c r="D84" s="19"/>
      <c r="E84" s="19"/>
      <c r="F84" s="19"/>
      <c r="G84" s="4" t="s">
        <v>7</v>
      </c>
      <c r="H84" s="55"/>
      <c r="I84" s="5"/>
      <c r="J84" s="15"/>
      <c r="K84" s="10">
        <f>K53+K73+K80</f>
        <v>190010</v>
      </c>
      <c r="L84" s="85"/>
      <c r="M84"/>
      <c r="N84" s="64"/>
    </row>
    <row r="85" spans="1:14" hidden="1" outlineLevel="1">
      <c r="B85" s="113"/>
      <c r="J85" s="8"/>
      <c r="K85" s="8"/>
    </row>
    <row r="86" spans="1:14" collapsed="1">
      <c r="A86" s="85" t="s">
        <v>0</v>
      </c>
      <c r="B86" s="113"/>
      <c r="C86" s="24">
        <v>200000</v>
      </c>
      <c r="D86" s="17"/>
      <c r="E86" s="17"/>
      <c r="F86" s="17"/>
      <c r="G86" s="35" t="s">
        <v>240</v>
      </c>
      <c r="H86" s="153" t="s">
        <v>76</v>
      </c>
      <c r="I86" s="36"/>
      <c r="J86" s="15">
        <f>J115</f>
        <v>89000</v>
      </c>
      <c r="K86" s="15">
        <f>K115</f>
        <v>160500</v>
      </c>
    </row>
    <row r="87" spans="1:14" hidden="1" outlineLevel="1">
      <c r="A87" s="85" t="s">
        <v>0</v>
      </c>
      <c r="B87" s="113"/>
      <c r="D87" s="18">
        <v>210000</v>
      </c>
      <c r="G87" s="11" t="s">
        <v>66</v>
      </c>
      <c r="H87" s="57"/>
      <c r="J87" s="15"/>
      <c r="K87" s="15"/>
    </row>
    <row r="88" spans="1:14" ht="18.75" hidden="1" outlineLevel="1">
      <c r="A88" s="85" t="s">
        <v>191</v>
      </c>
      <c r="B88" s="113">
        <v>6001</v>
      </c>
      <c r="D88" s="16">
        <v>210011</v>
      </c>
      <c r="G88" s="5" t="s">
        <v>38</v>
      </c>
      <c r="H88" s="55"/>
      <c r="J88" s="63">
        <v>2000</v>
      </c>
      <c r="K88" s="63">
        <v>2500</v>
      </c>
      <c r="M88" s="59"/>
      <c r="N88" s="62"/>
    </row>
    <row r="89" spans="1:14" ht="15" hidden="1" outlineLevel="1">
      <c r="A89" s="85" t="s">
        <v>191</v>
      </c>
      <c r="B89" s="113">
        <v>60011</v>
      </c>
      <c r="D89" s="16">
        <v>210021</v>
      </c>
      <c r="G89" s="5" t="s">
        <v>35</v>
      </c>
      <c r="H89" s="55"/>
      <c r="J89" s="63">
        <v>6000</v>
      </c>
      <c r="K89" s="63">
        <v>10000</v>
      </c>
      <c r="M89"/>
      <c r="N89" s="64"/>
    </row>
    <row r="90" spans="1:14" ht="15" hidden="1" outlineLevel="1">
      <c r="A90" s="85" t="s">
        <v>191</v>
      </c>
      <c r="B90" s="113">
        <v>60012</v>
      </c>
      <c r="D90" s="16">
        <v>210031</v>
      </c>
      <c r="G90" s="5" t="s">
        <v>39</v>
      </c>
      <c r="H90" s="55"/>
      <c r="J90" s="63">
        <v>5000</v>
      </c>
      <c r="K90" s="63">
        <v>7000</v>
      </c>
      <c r="M90"/>
      <c r="N90" s="64"/>
    </row>
    <row r="91" spans="1:14" ht="15" hidden="1" outlineLevel="1">
      <c r="A91" s="85" t="s">
        <v>2</v>
      </c>
      <c r="B91" s="114" t="s">
        <v>218</v>
      </c>
      <c r="D91" s="18">
        <v>219999</v>
      </c>
      <c r="G91" s="4" t="s">
        <v>68</v>
      </c>
      <c r="H91" s="52"/>
      <c r="J91" s="10">
        <f>SUM(J88:J90)</f>
        <v>13000</v>
      </c>
      <c r="K91" s="10">
        <f>SUM(K88:K90)</f>
        <v>19500</v>
      </c>
      <c r="M91"/>
      <c r="N91" s="64"/>
    </row>
    <row r="92" spans="1:14" ht="15" hidden="1" outlineLevel="1">
      <c r="B92" s="113"/>
      <c r="G92" s="5"/>
      <c r="H92" s="55"/>
      <c r="J92" s="15"/>
      <c r="K92" s="15"/>
      <c r="M92"/>
      <c r="N92" s="64"/>
    </row>
    <row r="93" spans="1:14" ht="15" hidden="1" outlineLevel="1">
      <c r="A93" s="85" t="s">
        <v>0</v>
      </c>
      <c r="B93" s="113"/>
      <c r="D93" s="18">
        <v>220000</v>
      </c>
      <c r="G93" s="4" t="s">
        <v>67</v>
      </c>
      <c r="H93" s="52"/>
      <c r="J93" s="15"/>
      <c r="K93" s="15"/>
      <c r="M93"/>
      <c r="N93" s="64"/>
    </row>
    <row r="94" spans="1:14" ht="15" hidden="1" outlineLevel="1">
      <c r="A94" s="85" t="s">
        <v>191</v>
      </c>
      <c r="B94" s="113">
        <v>6000</v>
      </c>
      <c r="D94" s="16">
        <v>220011</v>
      </c>
      <c r="G94" s="5" t="s">
        <v>38</v>
      </c>
      <c r="H94" s="55"/>
      <c r="J94" s="63">
        <v>14000</v>
      </c>
      <c r="K94" s="63">
        <v>14000</v>
      </c>
      <c r="M94"/>
      <c r="N94" s="64"/>
    </row>
    <row r="95" spans="1:14" ht="15" hidden="1" outlineLevel="1">
      <c r="A95" s="85" t="s">
        <v>191</v>
      </c>
      <c r="B95" s="113">
        <v>60001</v>
      </c>
      <c r="D95" s="16">
        <v>220022</v>
      </c>
      <c r="G95" s="5" t="s">
        <v>35</v>
      </c>
      <c r="H95" s="55"/>
      <c r="J95" s="63">
        <v>12000</v>
      </c>
      <c r="K95" s="63">
        <v>12000</v>
      </c>
      <c r="M95"/>
      <c r="N95" s="64"/>
    </row>
    <row r="96" spans="1:14" ht="15" hidden="1" outlineLevel="1">
      <c r="A96" s="85" t="s">
        <v>191</v>
      </c>
      <c r="B96" s="113">
        <v>60002</v>
      </c>
      <c r="D96" s="16">
        <v>220033</v>
      </c>
      <c r="G96" s="5" t="s">
        <v>39</v>
      </c>
      <c r="H96" s="55"/>
      <c r="J96" s="63">
        <v>6000</v>
      </c>
      <c r="K96" s="63">
        <v>6000</v>
      </c>
      <c r="M96"/>
      <c r="N96" s="64"/>
    </row>
    <row r="97" spans="1:14" ht="15" hidden="1" outlineLevel="1">
      <c r="A97" s="85" t="s">
        <v>2</v>
      </c>
      <c r="B97" s="114" t="s">
        <v>218</v>
      </c>
      <c r="D97" s="18">
        <v>229999</v>
      </c>
      <c r="G97" s="4" t="s">
        <v>69</v>
      </c>
      <c r="H97" s="52"/>
      <c r="J97" s="10">
        <f>SUM(J94:J96)</f>
        <v>32000</v>
      </c>
      <c r="K97" s="10">
        <f>SUM(K94:K96)</f>
        <v>32000</v>
      </c>
      <c r="M97"/>
      <c r="N97" s="64"/>
    </row>
    <row r="98" spans="1:14" ht="15" hidden="1" outlineLevel="1">
      <c r="B98" s="113"/>
      <c r="J98" s="15"/>
      <c r="K98" s="15"/>
      <c r="M98"/>
      <c r="N98" s="64"/>
    </row>
    <row r="99" spans="1:14" ht="15" hidden="1" outlineLevel="1">
      <c r="A99" s="85" t="s">
        <v>0</v>
      </c>
      <c r="B99" s="113" t="s">
        <v>110</v>
      </c>
      <c r="D99" s="18">
        <v>230000</v>
      </c>
      <c r="G99" s="11" t="s">
        <v>70</v>
      </c>
      <c r="H99" s="57"/>
      <c r="I99" s="3" t="s">
        <v>102</v>
      </c>
      <c r="J99" s="15"/>
      <c r="K99" s="15"/>
      <c r="M99"/>
      <c r="N99" s="64"/>
    </row>
    <row r="100" spans="1:14" ht="15" hidden="1" outlineLevel="1">
      <c r="A100" s="85" t="s">
        <v>191</v>
      </c>
      <c r="B100" s="113">
        <v>6002</v>
      </c>
      <c r="D100" s="16">
        <v>230011</v>
      </c>
      <c r="G100" s="5" t="s">
        <v>38</v>
      </c>
      <c r="H100" s="55"/>
      <c r="J100" s="63">
        <v>4000</v>
      </c>
      <c r="K100" s="63">
        <v>4000</v>
      </c>
      <c r="M100"/>
      <c r="N100" s="64"/>
    </row>
    <row r="101" spans="1:14" ht="15" hidden="1" outlineLevel="1">
      <c r="A101" s="85" t="s">
        <v>191</v>
      </c>
      <c r="B101" s="113">
        <v>60021</v>
      </c>
      <c r="D101" s="16">
        <v>230021</v>
      </c>
      <c r="G101" s="5" t="s">
        <v>35</v>
      </c>
      <c r="H101" s="55"/>
      <c r="J101" s="63">
        <v>22000</v>
      </c>
      <c r="K101" s="63">
        <v>22000</v>
      </c>
      <c r="M101"/>
      <c r="N101" s="64"/>
    </row>
    <row r="102" spans="1:14" ht="15" hidden="1" outlineLevel="1">
      <c r="A102" s="85" t="s">
        <v>191</v>
      </c>
      <c r="B102" s="113">
        <v>60022</v>
      </c>
      <c r="D102" s="16">
        <v>230031</v>
      </c>
      <c r="G102" s="5" t="s">
        <v>39</v>
      </c>
      <c r="H102" s="55"/>
      <c r="J102" s="63">
        <v>3000</v>
      </c>
      <c r="K102" s="63">
        <v>3000</v>
      </c>
      <c r="M102"/>
      <c r="N102" s="64"/>
    </row>
    <row r="103" spans="1:14" ht="15" hidden="1" outlineLevel="1">
      <c r="A103" s="85" t="s">
        <v>191</v>
      </c>
      <c r="B103" s="113">
        <v>6040</v>
      </c>
      <c r="D103" s="16">
        <v>229998</v>
      </c>
      <c r="G103" s="5" t="s">
        <v>276</v>
      </c>
      <c r="H103" s="55"/>
      <c r="J103" s="15">
        <v>0</v>
      </c>
      <c r="K103" s="15">
        <v>55000</v>
      </c>
      <c r="M103"/>
      <c r="N103" s="64"/>
    </row>
    <row r="104" spans="1:14" ht="15" hidden="1" outlineLevel="1">
      <c r="A104" s="85" t="s">
        <v>2</v>
      </c>
      <c r="B104" s="114" t="s">
        <v>218</v>
      </c>
      <c r="D104" s="18">
        <v>239999</v>
      </c>
      <c r="G104" s="4" t="s">
        <v>71</v>
      </c>
      <c r="H104" s="52"/>
      <c r="J104" s="10">
        <f>SUM(J100:J103)</f>
        <v>29000</v>
      </c>
      <c r="K104" s="10">
        <f>SUM(K100:K103)</f>
        <v>84000</v>
      </c>
      <c r="M104"/>
      <c r="N104" s="64"/>
    </row>
    <row r="105" spans="1:14" ht="15" hidden="1" outlineLevel="1">
      <c r="B105" s="113"/>
      <c r="J105" s="15"/>
      <c r="K105" s="15"/>
      <c r="M105"/>
      <c r="N105" s="64"/>
    </row>
    <row r="106" spans="1:14" ht="15" hidden="1" outlineLevel="1">
      <c r="A106" s="85" t="s">
        <v>0</v>
      </c>
      <c r="B106" s="113"/>
      <c r="D106" s="18">
        <v>240000</v>
      </c>
      <c r="G106" s="4" t="s">
        <v>72</v>
      </c>
      <c r="H106" s="52"/>
      <c r="I106" s="3" t="s">
        <v>112</v>
      </c>
      <c r="J106" s="15"/>
      <c r="K106" s="15"/>
      <c r="M106" s="1"/>
      <c r="N106" s="65"/>
    </row>
    <row r="107" spans="1:14" ht="18.75" hidden="1" outlineLevel="1">
      <c r="A107" s="85" t="s">
        <v>191</v>
      </c>
      <c r="B107" s="113">
        <v>6502</v>
      </c>
      <c r="D107" s="16">
        <v>240011</v>
      </c>
      <c r="G107" s="5" t="s">
        <v>38</v>
      </c>
      <c r="H107" s="55"/>
      <c r="J107" s="63">
        <v>6000</v>
      </c>
      <c r="K107" s="63">
        <v>6000</v>
      </c>
      <c r="M107" s="59"/>
      <c r="N107" s="62"/>
    </row>
    <row r="108" spans="1:14" ht="15" hidden="1" outlineLevel="1">
      <c r="A108" s="85" t="s">
        <v>191</v>
      </c>
      <c r="B108" s="113">
        <v>6500</v>
      </c>
      <c r="D108" s="16">
        <v>240021</v>
      </c>
      <c r="G108" s="5" t="s">
        <v>35</v>
      </c>
      <c r="H108" s="55"/>
      <c r="J108" s="63">
        <v>12000</v>
      </c>
      <c r="K108" s="63">
        <v>12000</v>
      </c>
      <c r="M108"/>
      <c r="N108" s="62"/>
    </row>
    <row r="109" spans="1:14" ht="15" hidden="1" outlineLevel="1">
      <c r="A109" s="85" t="s">
        <v>191</v>
      </c>
      <c r="B109" s="113">
        <v>6501</v>
      </c>
      <c r="D109" s="16">
        <v>240031</v>
      </c>
      <c r="G109" s="5" t="s">
        <v>39</v>
      </c>
      <c r="H109" s="55"/>
      <c r="J109" s="63">
        <v>2000</v>
      </c>
      <c r="K109" s="63">
        <v>2000</v>
      </c>
      <c r="M109"/>
      <c r="N109" s="62"/>
    </row>
    <row r="110" spans="1:14" ht="15" hidden="1" outlineLevel="1">
      <c r="A110" s="85" t="s">
        <v>191</v>
      </c>
      <c r="B110" s="114" t="s">
        <v>110</v>
      </c>
      <c r="D110" s="16">
        <v>240041</v>
      </c>
      <c r="G110" s="5" t="s">
        <v>19</v>
      </c>
      <c r="H110" s="55"/>
      <c r="J110" s="15">
        <v>0</v>
      </c>
      <c r="K110" s="15">
        <v>3000</v>
      </c>
      <c r="M110"/>
      <c r="N110" s="62"/>
    </row>
    <row r="111" spans="1:14" ht="15" hidden="1" outlineLevel="1">
      <c r="A111" s="85" t="s">
        <v>191</v>
      </c>
      <c r="B111" s="114" t="s">
        <v>110</v>
      </c>
      <c r="D111" s="16">
        <v>249998</v>
      </c>
      <c r="G111" s="5" t="s">
        <v>17</v>
      </c>
      <c r="H111" s="55"/>
      <c r="J111" s="15">
        <v>5000</v>
      </c>
      <c r="K111" s="15">
        <v>2000</v>
      </c>
      <c r="M111"/>
      <c r="N111" s="62"/>
    </row>
    <row r="112" spans="1:14" ht="15" hidden="1" outlineLevel="1">
      <c r="A112" s="85" t="s">
        <v>2</v>
      </c>
      <c r="B112" s="114" t="s">
        <v>218</v>
      </c>
      <c r="D112" s="18">
        <v>249999</v>
      </c>
      <c r="G112" s="4" t="s">
        <v>89</v>
      </c>
      <c r="H112" s="52"/>
      <c r="J112" s="10">
        <f>SUM(J107:J111)</f>
        <v>25000</v>
      </c>
      <c r="K112" s="10">
        <f>SUM(K107:K111)</f>
        <v>25000</v>
      </c>
      <c r="M112"/>
      <c r="N112" s="62"/>
    </row>
    <row r="113" spans="1:17" ht="15" hidden="1" outlineLevel="1">
      <c r="B113" s="114"/>
      <c r="D113" s="18"/>
      <c r="G113" s="4"/>
      <c r="H113" s="52"/>
      <c r="J113" s="10"/>
      <c r="K113" s="10"/>
      <c r="M113"/>
      <c r="N113" s="62"/>
    </row>
    <row r="114" spans="1:17" ht="15" hidden="1" outlineLevel="1">
      <c r="B114" s="114"/>
      <c r="D114" s="18"/>
      <c r="G114" s="178" t="s">
        <v>241</v>
      </c>
      <c r="H114" s="179"/>
      <c r="I114" s="180" t="s">
        <v>177</v>
      </c>
      <c r="J114" s="177">
        <v>-10000</v>
      </c>
      <c r="K114" s="10"/>
      <c r="M114"/>
      <c r="N114" s="62"/>
    </row>
    <row r="115" spans="1:17" ht="15" hidden="1" outlineLevel="1">
      <c r="A115" s="85" t="s">
        <v>2</v>
      </c>
      <c r="B115" s="113"/>
      <c r="D115" s="18"/>
      <c r="G115" s="4" t="s">
        <v>47</v>
      </c>
      <c r="H115" s="52"/>
      <c r="J115" s="10">
        <f>J91+J97+J104+J112+J114</f>
        <v>89000</v>
      </c>
      <c r="K115" s="10">
        <f>K91+K97+K104+K112</f>
        <v>160500</v>
      </c>
      <c r="M115" s="1"/>
      <c r="N115" s="65"/>
    </row>
    <row r="116" spans="1:17" hidden="1" outlineLevel="1">
      <c r="B116" s="113"/>
      <c r="J116" s="15"/>
      <c r="K116" s="15"/>
    </row>
    <row r="117" spans="1:17" ht="15" customHeight="1" collapsed="1">
      <c r="A117" s="85" t="s">
        <v>0</v>
      </c>
      <c r="B117" s="113"/>
      <c r="C117" s="24">
        <v>300000</v>
      </c>
      <c r="D117" s="17"/>
      <c r="E117" s="17"/>
      <c r="F117" s="17"/>
      <c r="G117" s="154" t="s">
        <v>54</v>
      </c>
      <c r="H117" s="155" t="s">
        <v>77</v>
      </c>
      <c r="I117" s="156"/>
      <c r="J117" s="15">
        <f>J137</f>
        <v>207375</v>
      </c>
      <c r="K117" s="15">
        <f>K137</f>
        <v>91500</v>
      </c>
      <c r="M117" s="64"/>
      <c r="N117" s="59"/>
      <c r="O117" s="62"/>
      <c r="P117" s="40"/>
      <c r="Q117" s="87"/>
    </row>
    <row r="118" spans="1:17" s="4" customFormat="1" ht="15" hidden="1" outlineLevel="1">
      <c r="A118" s="127" t="s">
        <v>0</v>
      </c>
      <c r="B118" s="113"/>
      <c r="C118" s="19"/>
      <c r="D118" s="19">
        <v>310000</v>
      </c>
      <c r="E118" s="19"/>
      <c r="F118" s="19"/>
      <c r="G118" s="138" t="s">
        <v>65</v>
      </c>
      <c r="H118" s="167" t="s">
        <v>77</v>
      </c>
      <c r="I118" s="138"/>
      <c r="J118" s="15"/>
      <c r="K118" s="10"/>
      <c r="M118" s="64"/>
      <c r="N118"/>
      <c r="O118" s="64"/>
      <c r="P118" s="63"/>
      <c r="Q118" s="80"/>
    </row>
    <row r="119" spans="1:17" s="4" customFormat="1" ht="15" hidden="1" outlineLevel="1">
      <c r="A119" s="127" t="s">
        <v>191</v>
      </c>
      <c r="B119" s="113">
        <v>4042</v>
      </c>
      <c r="C119" s="19"/>
      <c r="D119" s="20">
        <v>310011</v>
      </c>
      <c r="E119" s="19"/>
      <c r="F119" s="19"/>
      <c r="G119" s="22" t="s">
        <v>38</v>
      </c>
      <c r="H119" s="167" t="s">
        <v>77</v>
      </c>
      <c r="I119" s="138"/>
      <c r="J119" s="15">
        <v>3000</v>
      </c>
      <c r="K119" s="15">
        <v>3000</v>
      </c>
      <c r="M119" s="64"/>
      <c r="N119"/>
      <c r="O119" s="64"/>
      <c r="P119" s="63"/>
      <c r="Q119"/>
    </row>
    <row r="120" spans="1:17" s="4" customFormat="1" ht="15" hidden="1" outlineLevel="1">
      <c r="A120" s="127" t="s">
        <v>191</v>
      </c>
      <c r="B120" s="113">
        <v>4040</v>
      </c>
      <c r="C120" s="19"/>
      <c r="D120" s="20">
        <v>310021</v>
      </c>
      <c r="E120" s="19"/>
      <c r="F120" s="19"/>
      <c r="G120" s="22" t="s">
        <v>35</v>
      </c>
      <c r="H120" s="167" t="s">
        <v>77</v>
      </c>
      <c r="I120" s="138"/>
      <c r="J120" s="15">
        <v>8000</v>
      </c>
      <c r="K120" s="15">
        <v>8000</v>
      </c>
      <c r="M120" s="64"/>
      <c r="N120"/>
      <c r="O120" s="64"/>
      <c r="P120" s="63"/>
      <c r="Q120" s="80"/>
    </row>
    <row r="121" spans="1:17" s="4" customFormat="1" ht="15" hidden="1" outlineLevel="1">
      <c r="A121" s="127" t="s">
        <v>191</v>
      </c>
      <c r="B121" s="113">
        <v>4043</v>
      </c>
      <c r="C121" s="19"/>
      <c r="D121" s="20">
        <v>310031</v>
      </c>
      <c r="E121" s="19"/>
      <c r="F121" s="19"/>
      <c r="G121" s="22" t="s">
        <v>39</v>
      </c>
      <c r="H121" s="167" t="s">
        <v>77</v>
      </c>
      <c r="I121" s="138"/>
      <c r="J121" s="15">
        <v>2000</v>
      </c>
      <c r="K121" s="15">
        <v>2000</v>
      </c>
      <c r="M121" s="64"/>
      <c r="N121"/>
      <c r="O121" s="64"/>
      <c r="P121" s="63"/>
      <c r="Q121"/>
    </row>
    <row r="122" spans="1:17" s="4" customFormat="1" ht="15" hidden="1" outlineLevel="1">
      <c r="A122" s="127" t="s">
        <v>2</v>
      </c>
      <c r="B122" s="114" t="s">
        <v>255</v>
      </c>
      <c r="C122" s="19"/>
      <c r="D122" s="19">
        <v>310099</v>
      </c>
      <c r="E122" s="19"/>
      <c r="F122" s="19"/>
      <c r="G122" s="138" t="s">
        <v>82</v>
      </c>
      <c r="H122" s="167" t="s">
        <v>77</v>
      </c>
      <c r="I122" s="138"/>
      <c r="J122" s="10">
        <f>SUM(J119:J121)</f>
        <v>13000</v>
      </c>
      <c r="K122" s="10">
        <f>SUM(K119:K121)</f>
        <v>13000</v>
      </c>
      <c r="M122" s="64"/>
      <c r="N122"/>
      <c r="O122" s="64"/>
      <c r="P122" s="63"/>
      <c r="Q122"/>
    </row>
    <row r="123" spans="1:17" s="4" customFormat="1" ht="15" hidden="1" outlineLevel="1">
      <c r="A123" s="127"/>
      <c r="B123" s="113"/>
      <c r="C123" s="19"/>
      <c r="D123" s="19"/>
      <c r="E123" s="19"/>
      <c r="F123" s="19"/>
      <c r="G123" s="138"/>
      <c r="H123" s="167"/>
      <c r="I123" s="138"/>
      <c r="J123" s="10"/>
      <c r="K123" s="10"/>
      <c r="M123" s="64"/>
      <c r="N123"/>
      <c r="O123" s="64"/>
      <c r="P123" s="63"/>
      <c r="Q123"/>
    </row>
    <row r="124" spans="1:17" s="4" customFormat="1" ht="15" hidden="1" outlineLevel="1">
      <c r="A124" s="127"/>
      <c r="B124" s="113"/>
      <c r="C124" s="19"/>
      <c r="D124" s="19"/>
      <c r="E124" s="19"/>
      <c r="F124" s="19"/>
      <c r="G124" s="138" t="s">
        <v>231</v>
      </c>
      <c r="H124" s="167"/>
      <c r="I124" s="138"/>
      <c r="J124" s="10"/>
      <c r="K124" s="10"/>
      <c r="M124" s="64"/>
      <c r="N124"/>
      <c r="O124" s="64"/>
      <c r="P124" s="63"/>
      <c r="Q124"/>
    </row>
    <row r="125" spans="1:17" s="4" customFormat="1" ht="15" hidden="1" outlineLevel="1">
      <c r="A125" s="127" t="s">
        <v>191</v>
      </c>
      <c r="B125" s="113">
        <v>4000</v>
      </c>
      <c r="C125" s="19"/>
      <c r="D125" s="20"/>
      <c r="E125" s="19"/>
      <c r="F125" s="19"/>
      <c r="G125" s="169" t="s">
        <v>28</v>
      </c>
      <c r="H125" s="170" t="s">
        <v>77</v>
      </c>
      <c r="I125" s="169" t="s">
        <v>178</v>
      </c>
      <c r="J125" s="15">
        <v>150000</v>
      </c>
      <c r="K125" s="10">
        <v>0</v>
      </c>
      <c r="M125" s="64"/>
      <c r="N125"/>
      <c r="O125" s="64"/>
      <c r="P125" s="63"/>
      <c r="Q125" s="88"/>
    </row>
    <row r="126" spans="1:17" s="4" customFormat="1" ht="15" hidden="1" outlineLevel="1">
      <c r="A126" s="127" t="s">
        <v>191</v>
      </c>
      <c r="B126" s="113">
        <v>1800</v>
      </c>
      <c r="C126" s="19"/>
      <c r="D126" s="19"/>
      <c r="E126" s="19"/>
      <c r="F126" s="19"/>
      <c r="G126" s="169" t="s">
        <v>230</v>
      </c>
      <c r="H126" s="170" t="s">
        <v>77</v>
      </c>
      <c r="I126" s="169" t="s">
        <v>177</v>
      </c>
      <c r="J126" s="15">
        <v>-135000</v>
      </c>
      <c r="K126" s="10">
        <v>0</v>
      </c>
      <c r="M126" s="64"/>
      <c r="N126"/>
      <c r="O126" s="64"/>
      <c r="P126" s="63"/>
      <c r="Q126"/>
    </row>
    <row r="127" spans="1:17" s="4" customFormat="1" ht="15" hidden="1" outlineLevel="1">
      <c r="A127" s="127" t="s">
        <v>191</v>
      </c>
      <c r="B127" s="113">
        <v>4010</v>
      </c>
      <c r="C127" s="19"/>
      <c r="D127" s="19"/>
      <c r="E127" s="19"/>
      <c r="F127" s="19"/>
      <c r="G127" s="169" t="s">
        <v>180</v>
      </c>
      <c r="H127" s="170" t="s">
        <v>77</v>
      </c>
      <c r="I127" s="169" t="s">
        <v>178</v>
      </c>
      <c r="J127" s="15">
        <v>27000</v>
      </c>
      <c r="K127" s="15">
        <v>0</v>
      </c>
      <c r="M127" s="64"/>
      <c r="N127"/>
      <c r="O127" s="64"/>
      <c r="P127" s="63"/>
      <c r="Q127"/>
    </row>
    <row r="128" spans="1:17" s="4" customFormat="1" ht="15" hidden="1" outlineLevel="1">
      <c r="A128" s="127" t="s">
        <v>191</v>
      </c>
      <c r="B128" s="113">
        <v>4031</v>
      </c>
      <c r="C128" s="19"/>
      <c r="D128" s="20">
        <v>311001</v>
      </c>
      <c r="E128" s="19"/>
      <c r="F128" s="19"/>
      <c r="G128" s="22" t="s">
        <v>31</v>
      </c>
      <c r="H128" s="167" t="s">
        <v>77</v>
      </c>
      <c r="I128" s="22"/>
      <c r="J128" s="15">
        <v>1000</v>
      </c>
      <c r="K128" s="15">
        <v>1000</v>
      </c>
      <c r="M128" s="85"/>
      <c r="N128"/>
      <c r="O128" s="64"/>
      <c r="P128" s="63"/>
      <c r="Q128"/>
    </row>
    <row r="129" spans="1:20" s="4" customFormat="1" ht="15" hidden="1" outlineLevel="1">
      <c r="A129" s="127" t="s">
        <v>191</v>
      </c>
      <c r="B129" s="113">
        <v>4001</v>
      </c>
      <c r="C129" s="19"/>
      <c r="D129" s="20"/>
      <c r="E129" s="19"/>
      <c r="F129" s="19"/>
      <c r="G129" s="22" t="s">
        <v>86</v>
      </c>
      <c r="H129" s="167" t="s">
        <v>77</v>
      </c>
      <c r="I129" s="22"/>
      <c r="J129" s="15">
        <v>5000</v>
      </c>
      <c r="K129" s="15">
        <v>26000</v>
      </c>
      <c r="M129" s="85"/>
      <c r="N129"/>
      <c r="O129" s="64"/>
      <c r="P129" s="63"/>
      <c r="Q129"/>
    </row>
    <row r="130" spans="1:20" s="4" customFormat="1" ht="15" hidden="1" outlineLevel="1">
      <c r="A130" s="127" t="s">
        <v>191</v>
      </c>
      <c r="B130" s="113">
        <v>4030</v>
      </c>
      <c r="C130" s="19"/>
      <c r="D130" s="19"/>
      <c r="E130" s="19"/>
      <c r="F130" s="19"/>
      <c r="G130" s="22" t="s">
        <v>41</v>
      </c>
      <c r="H130" s="167" t="s">
        <v>77</v>
      </c>
      <c r="I130" s="22"/>
      <c r="J130" s="15">
        <v>51500</v>
      </c>
      <c r="K130" s="15">
        <v>45500</v>
      </c>
      <c r="M130" s="85"/>
      <c r="N130"/>
      <c r="O130" s="64"/>
      <c r="P130" s="63"/>
      <c r="Q130"/>
    </row>
    <row r="131" spans="1:20" s="4" customFormat="1" ht="15" hidden="1" outlineLevel="1">
      <c r="A131" s="127" t="s">
        <v>191</v>
      </c>
      <c r="B131" s="113">
        <v>5120</v>
      </c>
      <c r="C131" s="19"/>
      <c r="D131" s="19"/>
      <c r="E131" s="19"/>
      <c r="F131" s="19"/>
      <c r="G131" s="22" t="s">
        <v>46</v>
      </c>
      <c r="H131" s="167" t="s">
        <v>77</v>
      </c>
      <c r="I131" s="22"/>
      <c r="J131" s="15">
        <v>15000</v>
      </c>
      <c r="K131" s="15">
        <v>0</v>
      </c>
      <c r="M131" s="85"/>
      <c r="N131"/>
      <c r="O131" s="64"/>
      <c r="P131" s="63"/>
      <c r="Q131"/>
    </row>
    <row r="132" spans="1:20" ht="15" hidden="1" outlineLevel="1">
      <c r="A132" s="127" t="s">
        <v>191</v>
      </c>
      <c r="B132" s="113">
        <v>4020</v>
      </c>
      <c r="C132" s="19"/>
      <c r="D132" s="19"/>
      <c r="E132" s="19"/>
      <c r="F132" s="19"/>
      <c r="G132" s="22" t="s">
        <v>29</v>
      </c>
      <c r="H132" s="167" t="s">
        <v>77</v>
      </c>
      <c r="I132" s="22"/>
      <c r="J132" s="15">
        <v>0</v>
      </c>
      <c r="K132" s="15">
        <v>0</v>
      </c>
      <c r="M132" s="85"/>
      <c r="N132"/>
      <c r="O132" s="62"/>
      <c r="P132" s="63"/>
      <c r="Q132" s="77"/>
    </row>
    <row r="133" spans="1:20" ht="15" hidden="1" outlineLevel="1">
      <c r="A133" s="127" t="s">
        <v>191</v>
      </c>
      <c r="B133" s="114" t="s">
        <v>110</v>
      </c>
      <c r="C133" s="19"/>
      <c r="D133" s="19">
        <v>399998</v>
      </c>
      <c r="E133" s="19"/>
      <c r="F133" s="19"/>
      <c r="G133" s="22" t="s">
        <v>257</v>
      </c>
      <c r="H133" s="167" t="s">
        <v>77</v>
      </c>
      <c r="I133" s="168"/>
      <c r="J133" s="15">
        <v>0</v>
      </c>
      <c r="K133" s="15">
        <v>6000</v>
      </c>
      <c r="M133" s="85"/>
      <c r="N133" s="1"/>
      <c r="O133" s="65"/>
      <c r="P133" s="63"/>
      <c r="Q133" s="77"/>
    </row>
    <row r="134" spans="1:20" ht="15" hidden="1" outlineLevel="1">
      <c r="A134" s="127" t="s">
        <v>191</v>
      </c>
      <c r="B134" s="113">
        <v>5135</v>
      </c>
      <c r="G134" s="169" t="s">
        <v>153</v>
      </c>
      <c r="H134" s="170" t="s">
        <v>77</v>
      </c>
      <c r="I134" s="169" t="s">
        <v>179</v>
      </c>
      <c r="J134" s="15">
        <v>79875</v>
      </c>
      <c r="K134" s="15">
        <v>0</v>
      </c>
      <c r="M134"/>
      <c r="N134"/>
      <c r="O134"/>
      <c r="P134" s="63"/>
      <c r="Q134"/>
    </row>
    <row r="135" spans="1:20" ht="15" hidden="1" outlineLevel="1">
      <c r="A135" s="85" t="s">
        <v>2</v>
      </c>
      <c r="B135" s="114" t="s">
        <v>255</v>
      </c>
      <c r="G135" s="138" t="s">
        <v>232</v>
      </c>
      <c r="H135" s="167"/>
      <c r="I135" s="138"/>
      <c r="J135" s="10">
        <f>SUM(J125:J134)</f>
        <v>194375</v>
      </c>
      <c r="K135" s="10">
        <f>SUM(K125:K134)</f>
        <v>78500</v>
      </c>
      <c r="M135"/>
      <c r="N135"/>
      <c r="O135"/>
      <c r="P135" s="63"/>
      <c r="Q135"/>
    </row>
    <row r="136" spans="1:20" ht="15" hidden="1" outlineLevel="1">
      <c r="B136" s="113"/>
      <c r="G136" s="22"/>
      <c r="H136" s="167"/>
      <c r="I136" s="138"/>
      <c r="J136" s="15"/>
      <c r="K136" s="15"/>
      <c r="M136"/>
      <c r="N136"/>
      <c r="O136"/>
      <c r="P136" s="63"/>
      <c r="Q136"/>
    </row>
    <row r="137" spans="1:20" ht="15" hidden="1" outlineLevel="1">
      <c r="A137" s="85" t="s">
        <v>2</v>
      </c>
      <c r="B137" s="113">
        <v>4999</v>
      </c>
      <c r="C137" s="18">
        <v>399999</v>
      </c>
      <c r="G137" s="138" t="s">
        <v>73</v>
      </c>
      <c r="H137" s="167" t="s">
        <v>77</v>
      </c>
      <c r="I137" s="22"/>
      <c r="J137" s="10">
        <f>J122+J135</f>
        <v>207375</v>
      </c>
      <c r="K137" s="10">
        <f>K122+K135</f>
        <v>91500</v>
      </c>
      <c r="M137"/>
      <c r="N137" s="1"/>
      <c r="O137"/>
      <c r="P137" s="72"/>
      <c r="Q137" s="69"/>
    </row>
    <row r="138" spans="1:20" hidden="1" outlineLevel="1">
      <c r="B138" s="113"/>
      <c r="G138" s="22"/>
      <c r="H138" s="167"/>
      <c r="I138" s="22"/>
      <c r="J138" s="15"/>
      <c r="K138" s="15"/>
    </row>
    <row r="139" spans="1:20" collapsed="1">
      <c r="A139" s="85" t="s">
        <v>0</v>
      </c>
      <c r="B139" s="113"/>
      <c r="C139" s="24">
        <v>400000</v>
      </c>
      <c r="D139" s="17"/>
      <c r="E139" s="17"/>
      <c r="F139" s="17"/>
      <c r="G139" s="154" t="s">
        <v>55</v>
      </c>
      <c r="H139" s="155" t="s">
        <v>78</v>
      </c>
      <c r="I139" s="156"/>
      <c r="J139" s="15">
        <f>J173</f>
        <v>446789</v>
      </c>
      <c r="K139" s="15">
        <f>K173</f>
        <v>585000</v>
      </c>
    </row>
    <row r="140" spans="1:20" ht="15" hidden="1" customHeight="1" outlineLevel="1">
      <c r="A140" s="85" t="s">
        <v>0</v>
      </c>
      <c r="B140" s="113"/>
      <c r="D140" s="16">
        <v>410000</v>
      </c>
      <c r="G140" s="138" t="s">
        <v>65</v>
      </c>
      <c r="H140" s="166"/>
      <c r="I140" s="22"/>
      <c r="J140" s="15"/>
      <c r="K140" s="15"/>
      <c r="M140" s="69"/>
      <c r="N140" s="70"/>
      <c r="O140" s="71"/>
      <c r="P140" s="71"/>
      <c r="Q140" s="72"/>
      <c r="R140" s="74"/>
      <c r="S140" s="69"/>
    </row>
    <row r="141" spans="1:20" ht="15.75" hidden="1" outlineLevel="1">
      <c r="A141" s="85" t="s">
        <v>191</v>
      </c>
      <c r="B141" s="113">
        <v>3033</v>
      </c>
      <c r="D141" s="16">
        <v>410011</v>
      </c>
      <c r="G141" s="22" t="s">
        <v>38</v>
      </c>
      <c r="H141" s="167"/>
      <c r="I141" s="22"/>
      <c r="J141" s="15">
        <v>4000</v>
      </c>
      <c r="K141" s="15">
        <v>4000</v>
      </c>
      <c r="M141"/>
      <c r="N141" s="49"/>
      <c r="O141" s="40"/>
      <c r="P141" s="40"/>
      <c r="Q141" s="63"/>
      <c r="R141" s="75"/>
      <c r="S141" s="75"/>
    </row>
    <row r="142" spans="1:20" ht="15.75" hidden="1" outlineLevel="1">
      <c r="A142" s="85" t="s">
        <v>191</v>
      </c>
      <c r="B142" s="113">
        <v>3031</v>
      </c>
      <c r="D142" s="16">
        <v>410021</v>
      </c>
      <c r="G142" s="22" t="s">
        <v>35</v>
      </c>
      <c r="H142" s="167"/>
      <c r="I142" s="22"/>
      <c r="J142" s="15">
        <v>3000</v>
      </c>
      <c r="K142" s="15">
        <v>3000</v>
      </c>
      <c r="M142"/>
      <c r="N142" s="49"/>
      <c r="O142" s="40"/>
      <c r="P142" s="40"/>
      <c r="Q142" s="76"/>
      <c r="R142" s="75"/>
      <c r="S142" s="77"/>
    </row>
    <row r="143" spans="1:20" ht="18.75" hidden="1" outlineLevel="1">
      <c r="A143" s="85" t="s">
        <v>191</v>
      </c>
      <c r="B143" s="113">
        <v>3030</v>
      </c>
      <c r="D143" s="16">
        <v>410031</v>
      </c>
      <c r="G143" s="22" t="s">
        <v>39</v>
      </c>
      <c r="H143" s="167"/>
      <c r="I143" s="22"/>
      <c r="J143" s="15">
        <v>0</v>
      </c>
      <c r="K143" s="15">
        <v>0</v>
      </c>
      <c r="M143" s="85"/>
      <c r="N143" s="59"/>
      <c r="O143" s="62"/>
      <c r="P143" s="71"/>
      <c r="Q143" s="72"/>
      <c r="R143" s="73"/>
      <c r="S143" s="73"/>
      <c r="T143" s="74"/>
    </row>
    <row r="144" spans="1:20" ht="15" hidden="1" outlineLevel="1">
      <c r="A144" s="85" t="s">
        <v>2</v>
      </c>
      <c r="B144" s="114" t="s">
        <v>218</v>
      </c>
      <c r="D144" s="16">
        <v>410099</v>
      </c>
      <c r="G144" s="138" t="s">
        <v>82</v>
      </c>
      <c r="H144" s="167"/>
      <c r="I144" s="22"/>
      <c r="J144" s="10">
        <f>SUM(J141:J143)</f>
        <v>7000</v>
      </c>
      <c r="K144" s="10">
        <f>SUM(K141:K143)</f>
        <v>7000</v>
      </c>
      <c r="M144" s="85"/>
      <c r="N144"/>
      <c r="O144" s="86"/>
      <c r="P144" s="40"/>
      <c r="Q144" s="63"/>
      <c r="R144" s="66"/>
      <c r="S144" s="66"/>
      <c r="T144" s="75"/>
    </row>
    <row r="145" spans="1:20" ht="15" hidden="1" outlineLevel="1">
      <c r="A145" s="85" t="s">
        <v>191</v>
      </c>
      <c r="B145" s="114" t="s">
        <v>110</v>
      </c>
      <c r="D145" s="16">
        <v>411001</v>
      </c>
      <c r="G145" s="22" t="s">
        <v>31</v>
      </c>
      <c r="H145" s="167"/>
      <c r="I145" s="168"/>
      <c r="J145" s="15"/>
      <c r="K145" s="15"/>
      <c r="M145" s="85"/>
      <c r="N145"/>
      <c r="O145" s="64"/>
      <c r="P145" s="40"/>
      <c r="Q145" s="76"/>
      <c r="R145" s="63"/>
      <c r="S145" s="66"/>
      <c r="T145" s="75"/>
    </row>
    <row r="146" spans="1:20" ht="15" hidden="1" outlineLevel="1">
      <c r="B146" s="113"/>
      <c r="G146" s="22"/>
      <c r="H146" s="167"/>
      <c r="I146" s="22"/>
      <c r="J146" s="15"/>
      <c r="K146" s="15"/>
      <c r="M146" s="85"/>
      <c r="N146"/>
      <c r="O146" s="64"/>
      <c r="P146" s="40"/>
      <c r="Q146" s="78"/>
      <c r="R146" s="79"/>
      <c r="S146" s="66"/>
      <c r="T146" s="80"/>
    </row>
    <row r="147" spans="1:20" ht="15" hidden="1" outlineLevel="1">
      <c r="A147" s="85" t="s">
        <v>0</v>
      </c>
      <c r="B147" s="113"/>
      <c r="D147" s="18">
        <v>420000</v>
      </c>
      <c r="G147" s="138" t="s">
        <v>96</v>
      </c>
      <c r="H147" s="167"/>
      <c r="I147" s="22"/>
      <c r="J147" s="15"/>
      <c r="K147" s="15"/>
      <c r="M147" s="85"/>
      <c r="N147"/>
      <c r="O147" s="64"/>
      <c r="P147" s="40"/>
      <c r="Q147" s="63"/>
      <c r="R147" s="63"/>
      <c r="S147" s="66"/>
      <c r="T147" s="62"/>
    </row>
    <row r="148" spans="1:20" ht="15" hidden="1" outlineLevel="1">
      <c r="A148" s="85" t="s">
        <v>191</v>
      </c>
      <c r="B148" s="113">
        <v>3002</v>
      </c>
      <c r="G148" s="22" t="s">
        <v>58</v>
      </c>
      <c r="H148" s="167"/>
      <c r="I148" s="168"/>
      <c r="J148" s="118">
        <v>340489</v>
      </c>
      <c r="K148" s="141">
        <f>427000-79000</f>
        <v>348000</v>
      </c>
      <c r="M148" s="85"/>
      <c r="N148"/>
      <c r="O148" s="64"/>
      <c r="P148" s="40"/>
      <c r="Q148" s="63"/>
      <c r="R148" s="63"/>
      <c r="S148" s="66"/>
      <c r="T148" s="62"/>
    </row>
    <row r="149" spans="1:20" ht="15" hidden="1" outlineLevel="1">
      <c r="A149" s="85" t="s">
        <v>191</v>
      </c>
      <c r="B149" s="114" t="s">
        <v>110</v>
      </c>
      <c r="G149" s="22" t="s">
        <v>103</v>
      </c>
      <c r="H149" s="167"/>
      <c r="I149" s="22"/>
      <c r="J149" s="15"/>
      <c r="K149" s="15"/>
      <c r="M149" s="85"/>
      <c r="N149"/>
      <c r="O149" s="64"/>
      <c r="P149" s="40"/>
      <c r="Q149" s="63"/>
      <c r="R149" s="63"/>
      <c r="S149" s="66"/>
      <c r="T149" s="62"/>
    </row>
    <row r="150" spans="1:20" ht="15" hidden="1" outlineLevel="1">
      <c r="A150" s="85" t="s">
        <v>191</v>
      </c>
      <c r="B150" s="114" t="s">
        <v>110</v>
      </c>
      <c r="G150" s="22" t="s">
        <v>104</v>
      </c>
      <c r="H150" s="167"/>
      <c r="I150" s="22"/>
      <c r="J150" s="15"/>
      <c r="K150" s="15"/>
      <c r="M150" s="85"/>
      <c r="N150"/>
      <c r="O150" s="64"/>
      <c r="P150" s="40"/>
      <c r="Q150" s="63"/>
      <c r="R150" s="63"/>
      <c r="S150" s="66"/>
      <c r="T150" s="62"/>
    </row>
    <row r="151" spans="1:20" ht="15" hidden="1" outlineLevel="1">
      <c r="A151" s="85" t="s">
        <v>191</v>
      </c>
      <c r="B151" s="113">
        <v>3003</v>
      </c>
      <c r="G151" s="22" t="s">
        <v>59</v>
      </c>
      <c r="H151" s="167"/>
      <c r="I151" s="22"/>
      <c r="J151" s="15">
        <v>10000</v>
      </c>
      <c r="K151" s="15">
        <v>13000</v>
      </c>
      <c r="M151" s="85"/>
      <c r="N151"/>
      <c r="O151" s="64"/>
      <c r="P151" s="40"/>
      <c r="Q151" s="63"/>
      <c r="R151" s="63"/>
      <c r="S151" s="66"/>
      <c r="T151" s="81"/>
    </row>
    <row r="152" spans="1:20" ht="15" hidden="1" outlineLevel="1">
      <c r="A152" s="85" t="s">
        <v>191</v>
      </c>
      <c r="B152" s="113">
        <v>3004</v>
      </c>
      <c r="G152" s="22" t="s">
        <v>60</v>
      </c>
      <c r="H152" s="167"/>
      <c r="I152" s="22"/>
      <c r="J152" s="15">
        <v>1500</v>
      </c>
      <c r="K152" s="15">
        <v>2000</v>
      </c>
      <c r="M152" s="85"/>
      <c r="N152"/>
      <c r="O152" s="64"/>
      <c r="P152" s="40"/>
      <c r="Q152" s="63"/>
      <c r="R152" s="63"/>
      <c r="S152" s="66"/>
      <c r="T152" s="81"/>
    </row>
    <row r="153" spans="1:20" ht="15" hidden="1" outlineLevel="1">
      <c r="A153" s="85" t="s">
        <v>191</v>
      </c>
      <c r="B153" s="113">
        <v>1710</v>
      </c>
      <c r="G153" s="169" t="s">
        <v>203</v>
      </c>
      <c r="H153" s="170"/>
      <c r="I153" s="169" t="s">
        <v>177</v>
      </c>
      <c r="J153" s="15">
        <v>-170000</v>
      </c>
      <c r="K153" s="15">
        <v>0</v>
      </c>
      <c r="M153" s="85"/>
      <c r="N153"/>
      <c r="O153" s="64"/>
      <c r="P153" s="40"/>
      <c r="Q153" s="63"/>
      <c r="R153" s="63"/>
      <c r="S153" s="66"/>
      <c r="T153" s="81"/>
    </row>
    <row r="154" spans="1:20" ht="15" hidden="1" outlineLevel="1">
      <c r="A154" s="85" t="s">
        <v>2</v>
      </c>
      <c r="B154" s="114" t="s">
        <v>218</v>
      </c>
      <c r="D154" s="18">
        <v>420099</v>
      </c>
      <c r="G154" s="138" t="s">
        <v>97</v>
      </c>
      <c r="H154" s="167"/>
      <c r="I154" s="22"/>
      <c r="J154" s="10">
        <f>SUM(J148:J153)</f>
        <v>181989</v>
      </c>
      <c r="K154" s="10">
        <f>SUM(K148:K153)</f>
        <v>363000</v>
      </c>
      <c r="M154" s="85"/>
      <c r="N154"/>
      <c r="O154" s="64"/>
      <c r="P154" s="40"/>
      <c r="Q154" s="63"/>
      <c r="R154" s="63"/>
      <c r="S154" s="66"/>
      <c r="T154" s="82"/>
    </row>
    <row r="155" spans="1:20" ht="15" hidden="1" outlineLevel="1">
      <c r="B155" s="113"/>
      <c r="G155" s="22"/>
      <c r="H155" s="167"/>
      <c r="I155" s="22"/>
      <c r="J155" s="15"/>
      <c r="K155" s="15"/>
      <c r="M155" s="85"/>
      <c r="N155"/>
      <c r="O155" s="64"/>
      <c r="P155" s="40"/>
      <c r="Q155" s="63"/>
      <c r="R155" s="63"/>
      <c r="S155" s="66"/>
      <c r="T155" s="62"/>
    </row>
    <row r="156" spans="1:20" ht="15" hidden="1" outlineLevel="1">
      <c r="A156" s="85" t="s">
        <v>0</v>
      </c>
      <c r="B156" s="113">
        <v>3010</v>
      </c>
      <c r="G156" s="138" t="s">
        <v>21</v>
      </c>
      <c r="H156" s="167"/>
      <c r="I156" s="22"/>
      <c r="J156" s="15"/>
      <c r="K156" s="15"/>
      <c r="M156" s="85"/>
      <c r="N156"/>
      <c r="O156" s="64"/>
      <c r="P156" s="40"/>
      <c r="Q156" s="63"/>
      <c r="R156" s="63"/>
      <c r="S156" s="66"/>
      <c r="T156" s="83"/>
    </row>
    <row r="157" spans="1:20" ht="15" hidden="1" outlineLevel="1">
      <c r="A157" s="85" t="s">
        <v>191</v>
      </c>
      <c r="B157" s="114" t="s">
        <v>110</v>
      </c>
      <c r="G157" s="22" t="s">
        <v>38</v>
      </c>
      <c r="H157" s="167"/>
      <c r="I157" s="22"/>
      <c r="J157" s="15"/>
      <c r="K157" s="15">
        <v>0</v>
      </c>
      <c r="M157" s="85"/>
      <c r="N157"/>
      <c r="O157" s="64"/>
      <c r="P157" s="40"/>
      <c r="Q157" s="63"/>
      <c r="R157" s="63"/>
      <c r="S157" s="66"/>
      <c r="T157" s="83"/>
    </row>
    <row r="158" spans="1:20" ht="15" hidden="1" outlineLevel="1">
      <c r="A158" s="85" t="s">
        <v>191</v>
      </c>
      <c r="B158" s="114" t="s">
        <v>110</v>
      </c>
      <c r="G158" s="22" t="s">
        <v>35</v>
      </c>
      <c r="H158" s="167"/>
      <c r="I158" s="22"/>
      <c r="J158" s="15"/>
      <c r="K158" s="15">
        <f t="shared" ref="K158:K159" si="0">SUM(K157)</f>
        <v>0</v>
      </c>
      <c r="M158" s="85"/>
      <c r="N158"/>
      <c r="O158" s="64"/>
      <c r="P158" s="40"/>
      <c r="Q158" s="63"/>
      <c r="R158" s="63"/>
      <c r="S158" s="66"/>
      <c r="T158" s="80"/>
    </row>
    <row r="159" spans="1:20" ht="15" hidden="1" outlineLevel="1">
      <c r="A159" s="85" t="s">
        <v>191</v>
      </c>
      <c r="B159" s="114" t="s">
        <v>110</v>
      </c>
      <c r="G159" s="22" t="s">
        <v>19</v>
      </c>
      <c r="H159" s="167"/>
      <c r="I159" s="22"/>
      <c r="J159" s="15"/>
      <c r="K159" s="15">
        <f t="shared" si="0"/>
        <v>0</v>
      </c>
      <c r="M159"/>
      <c r="N159"/>
      <c r="O159"/>
      <c r="P159" s="40"/>
      <c r="Q159" s="63"/>
      <c r="R159" s="63"/>
      <c r="S159" s="66"/>
      <c r="T159" s="62"/>
    </row>
    <row r="160" spans="1:20" ht="15" hidden="1" outlineLevel="1">
      <c r="A160" s="85" t="s">
        <v>2</v>
      </c>
      <c r="B160" s="114" t="s">
        <v>218</v>
      </c>
      <c r="G160" s="138" t="s">
        <v>114</v>
      </c>
      <c r="H160" s="167"/>
      <c r="I160" s="22"/>
      <c r="J160" s="10">
        <v>37000</v>
      </c>
      <c r="K160" s="10">
        <v>38000</v>
      </c>
      <c r="M160"/>
      <c r="N160"/>
      <c r="O160" s="40"/>
      <c r="P160" s="40"/>
      <c r="Q160" s="63"/>
      <c r="R160" s="63"/>
      <c r="S160" s="66"/>
      <c r="T160" s="80"/>
    </row>
    <row r="161" spans="1:20" ht="15" hidden="1" outlineLevel="1">
      <c r="B161" s="113"/>
      <c r="G161" s="138"/>
      <c r="H161" s="167"/>
      <c r="I161" s="22"/>
      <c r="J161" s="10"/>
      <c r="K161" s="10"/>
      <c r="M161"/>
      <c r="N161"/>
      <c r="O161" s="40"/>
      <c r="P161" s="40"/>
      <c r="Q161" s="63"/>
      <c r="R161" s="63"/>
      <c r="S161" s="66"/>
      <c r="T161" s="80"/>
    </row>
    <row r="162" spans="1:20" ht="15" hidden="1" outlineLevel="1">
      <c r="B162" s="113"/>
      <c r="G162" s="138" t="s">
        <v>231</v>
      </c>
      <c r="H162" s="167"/>
      <c r="I162" s="22"/>
      <c r="J162" s="15"/>
      <c r="K162" s="15"/>
      <c r="M162"/>
      <c r="N162"/>
      <c r="O162" s="40"/>
      <c r="P162" s="40"/>
      <c r="Q162" s="63"/>
      <c r="R162" s="63"/>
      <c r="S162" s="66"/>
      <c r="T162"/>
    </row>
    <row r="163" spans="1:20" ht="15" hidden="1" outlineLevel="1">
      <c r="A163" s="85" t="s">
        <v>191</v>
      </c>
      <c r="B163" s="113">
        <v>3011</v>
      </c>
      <c r="F163" s="3"/>
      <c r="G163" s="22" t="s">
        <v>37</v>
      </c>
      <c r="H163" s="141"/>
      <c r="I163" s="141"/>
      <c r="J163" s="15">
        <v>43000</v>
      </c>
      <c r="K163" s="175">
        <v>97500</v>
      </c>
      <c r="L163" s="66"/>
      <c r="M163"/>
      <c r="N163"/>
      <c r="O163" s="40"/>
      <c r="P163" s="40"/>
      <c r="Q163" s="63"/>
      <c r="R163" s="63"/>
      <c r="S163" s="66"/>
      <c r="T163"/>
    </row>
    <row r="164" spans="1:20" ht="15" hidden="1" outlineLevel="1">
      <c r="A164" s="85" t="s">
        <v>191</v>
      </c>
      <c r="B164" s="113">
        <v>3012</v>
      </c>
      <c r="F164" s="3"/>
      <c r="G164" s="169" t="s">
        <v>147</v>
      </c>
      <c r="H164" s="173"/>
      <c r="I164" s="174" t="s">
        <v>205</v>
      </c>
      <c r="J164" s="63">
        <v>-6000</v>
      </c>
      <c r="K164" s="141">
        <v>0</v>
      </c>
      <c r="L164" s="66"/>
      <c r="M164"/>
      <c r="N164"/>
      <c r="O164" s="40"/>
      <c r="P164" s="40"/>
      <c r="Q164" s="63"/>
      <c r="R164" s="63"/>
      <c r="S164" s="66"/>
      <c r="T164"/>
    </row>
    <row r="165" spans="1:20" ht="15" hidden="1" outlineLevel="1">
      <c r="A165" s="85" t="s">
        <v>191</v>
      </c>
      <c r="B165" s="113">
        <v>3000</v>
      </c>
      <c r="G165" s="22" t="s">
        <v>57</v>
      </c>
      <c r="H165" s="167"/>
      <c r="I165" s="22"/>
      <c r="J165" s="15">
        <v>20000</v>
      </c>
      <c r="K165" s="15">
        <v>20000</v>
      </c>
      <c r="M165"/>
      <c r="N165"/>
      <c r="O165" s="40"/>
      <c r="P165" s="40"/>
      <c r="Q165" s="63"/>
      <c r="R165" s="63"/>
      <c r="S165" s="66"/>
      <c r="T165"/>
    </row>
    <row r="166" spans="1:20" ht="15" hidden="1" outlineLevel="1">
      <c r="A166" s="85" t="s">
        <v>191</v>
      </c>
      <c r="B166" s="113">
        <v>3001</v>
      </c>
      <c r="G166" s="22" t="s">
        <v>13</v>
      </c>
      <c r="H166" s="167"/>
      <c r="I166" s="22"/>
      <c r="J166" s="15">
        <v>27000</v>
      </c>
      <c r="K166" s="15">
        <v>26000</v>
      </c>
      <c r="M166"/>
      <c r="N166"/>
      <c r="O166" s="40"/>
      <c r="P166" s="40"/>
      <c r="Q166" s="63"/>
      <c r="R166" s="63"/>
      <c r="S166" s="66"/>
      <c r="T166"/>
    </row>
    <row r="167" spans="1:20" ht="15" hidden="1" outlineLevel="1">
      <c r="A167" s="85" t="s">
        <v>191</v>
      </c>
      <c r="B167" s="113">
        <v>3005</v>
      </c>
      <c r="G167" s="22" t="s">
        <v>61</v>
      </c>
      <c r="H167" s="167"/>
      <c r="I167" s="22"/>
      <c r="J167" s="15">
        <v>6000</v>
      </c>
      <c r="K167" s="15">
        <v>10000</v>
      </c>
      <c r="M167"/>
      <c r="N167"/>
      <c r="O167" s="40"/>
      <c r="P167" s="40"/>
      <c r="Q167" s="63"/>
      <c r="R167" s="63"/>
      <c r="S167" s="66"/>
      <c r="T167" s="80"/>
    </row>
    <row r="168" spans="1:20" ht="15" hidden="1" outlineLevel="1">
      <c r="A168" s="85" t="s">
        <v>191</v>
      </c>
      <c r="B168" s="119">
        <v>3027</v>
      </c>
      <c r="G168" s="22" t="s">
        <v>148</v>
      </c>
      <c r="H168" s="167"/>
      <c r="I168" s="22"/>
      <c r="J168" s="15">
        <v>0</v>
      </c>
      <c r="K168" s="15">
        <v>11000</v>
      </c>
      <c r="M168"/>
      <c r="N168"/>
      <c r="O168" s="40"/>
      <c r="P168" s="40"/>
      <c r="Q168" s="63"/>
      <c r="R168" s="66"/>
      <c r="S168" s="66"/>
      <c r="T168"/>
    </row>
    <row r="169" spans="1:20" ht="15" hidden="1" outlineLevel="1">
      <c r="A169" s="85" t="s">
        <v>191</v>
      </c>
      <c r="B169" s="113">
        <v>30020</v>
      </c>
      <c r="G169" s="169" t="s">
        <v>152</v>
      </c>
      <c r="H169" s="170"/>
      <c r="I169" s="169" t="s">
        <v>204</v>
      </c>
      <c r="J169" s="15">
        <v>143000</v>
      </c>
      <c r="K169" s="15">
        <v>0</v>
      </c>
      <c r="M169"/>
      <c r="N169"/>
      <c r="O169" s="40"/>
      <c r="P169" s="40"/>
      <c r="Q169" s="63"/>
      <c r="R169" s="66"/>
      <c r="S169" s="66"/>
      <c r="T169"/>
    </row>
    <row r="170" spans="1:20" ht="15" hidden="1" outlineLevel="1">
      <c r="A170" s="85" t="s">
        <v>191</v>
      </c>
      <c r="B170" s="119">
        <v>3070</v>
      </c>
      <c r="F170" s="3"/>
      <c r="G170" s="22" t="s">
        <v>40</v>
      </c>
      <c r="H170" s="141"/>
      <c r="I170" s="176"/>
      <c r="J170" s="15">
        <v>-12200</v>
      </c>
      <c r="K170" s="15">
        <v>12500</v>
      </c>
      <c r="L170" s="66"/>
      <c r="N170"/>
      <c r="O170" s="40"/>
      <c r="P170" s="40"/>
      <c r="Q170" s="63"/>
      <c r="R170" s="66"/>
      <c r="S170" s="66"/>
      <c r="T170"/>
    </row>
    <row r="171" spans="1:20" ht="15" hidden="1" outlineLevel="1">
      <c r="B171" s="113"/>
      <c r="G171" s="138" t="s">
        <v>232</v>
      </c>
      <c r="H171" s="167"/>
      <c r="I171" s="22"/>
      <c r="J171" s="10">
        <f>SUM(J163:J170)</f>
        <v>220800</v>
      </c>
      <c r="K171" s="10">
        <f>SUM(K163:K170)</f>
        <v>177000</v>
      </c>
      <c r="M171"/>
      <c r="O171" s="40"/>
      <c r="P171" s="40"/>
      <c r="Q171" s="72"/>
      <c r="R171" s="64"/>
      <c r="S171" s="66"/>
      <c r="T171" s="84"/>
    </row>
    <row r="172" spans="1:20" ht="15" hidden="1" outlineLevel="1">
      <c r="B172" s="113"/>
      <c r="G172" s="22"/>
      <c r="H172" s="167"/>
      <c r="I172" s="22"/>
      <c r="J172" s="15"/>
      <c r="K172" s="15"/>
      <c r="M172"/>
      <c r="N172" s="1"/>
      <c r="O172" s="40"/>
      <c r="P172" s="40"/>
      <c r="Q172" s="63"/>
      <c r="R172" s="66"/>
      <c r="S172" s="66"/>
      <c r="T172" s="62"/>
    </row>
    <row r="173" spans="1:20" ht="15" hidden="1" outlineLevel="1">
      <c r="A173" s="85" t="s">
        <v>2</v>
      </c>
      <c r="B173" s="113"/>
      <c r="C173" s="16">
        <v>499999</v>
      </c>
      <c r="G173" s="138" t="s">
        <v>83</v>
      </c>
      <c r="H173" s="167"/>
      <c r="I173" s="22"/>
      <c r="J173" s="10">
        <f>J144+J145+J154+J160+J171</f>
        <v>446789</v>
      </c>
      <c r="K173" s="10">
        <f>K144+K145+K154+K160+K171</f>
        <v>585000</v>
      </c>
      <c r="M173"/>
      <c r="N173"/>
      <c r="O173" s="40"/>
      <c r="P173"/>
      <c r="Q173"/>
      <c r="R173"/>
      <c r="S173"/>
      <c r="T173"/>
    </row>
    <row r="174" spans="1:20" ht="15" hidden="1" outlineLevel="1">
      <c r="B174" s="113"/>
      <c r="G174" s="22"/>
      <c r="H174" s="167"/>
      <c r="I174" s="22"/>
      <c r="J174" s="15"/>
      <c r="K174" s="15"/>
      <c r="M174"/>
      <c r="N174"/>
      <c r="O174"/>
      <c r="P174"/>
      <c r="Q174"/>
      <c r="R174"/>
      <c r="S174"/>
      <c r="T174"/>
    </row>
    <row r="175" spans="1:20" ht="15" collapsed="1">
      <c r="A175" s="85" t="s">
        <v>0</v>
      </c>
      <c r="B175" s="113"/>
      <c r="C175" s="24">
        <v>500000</v>
      </c>
      <c r="D175" s="17"/>
      <c r="E175" s="17"/>
      <c r="F175" s="17"/>
      <c r="G175" s="154" t="s">
        <v>12</v>
      </c>
      <c r="H175" s="155" t="s">
        <v>11</v>
      </c>
      <c r="I175" s="156"/>
      <c r="J175" s="15">
        <f>J202</f>
        <v>396000</v>
      </c>
      <c r="K175" s="15">
        <f>K202</f>
        <v>453000</v>
      </c>
      <c r="N175"/>
      <c r="O175"/>
    </row>
    <row r="176" spans="1:20" ht="18.75" hidden="1" outlineLevel="1">
      <c r="A176" s="85" t="s">
        <v>0</v>
      </c>
      <c r="B176" s="113"/>
      <c r="D176" s="16">
        <v>510000</v>
      </c>
      <c r="G176" s="138" t="s">
        <v>65</v>
      </c>
      <c r="H176" s="166"/>
      <c r="I176" s="22"/>
      <c r="J176" s="15"/>
      <c r="K176" s="15"/>
      <c r="M176" s="59"/>
      <c r="N176" s="62"/>
      <c r="O176" s="62"/>
      <c r="P176" s="67"/>
      <c r="Q176" s="5"/>
      <c r="R176" s="5"/>
    </row>
    <row r="177" spans="1:18" ht="18.75" hidden="1" outlineLevel="1">
      <c r="B177" s="113">
        <v>5070</v>
      </c>
      <c r="G177" s="22" t="s">
        <v>261</v>
      </c>
      <c r="H177" s="166"/>
      <c r="I177" s="22"/>
      <c r="J177" s="15"/>
      <c r="K177" s="15">
        <v>0</v>
      </c>
      <c r="M177" s="59"/>
      <c r="N177" s="62"/>
      <c r="O177" s="62"/>
      <c r="P177" s="67"/>
      <c r="Q177" s="5"/>
      <c r="R177" s="5"/>
    </row>
    <row r="178" spans="1:18" ht="15" hidden="1" outlineLevel="1">
      <c r="A178" s="140" t="s">
        <v>191</v>
      </c>
      <c r="B178" s="113">
        <v>5093</v>
      </c>
      <c r="D178" s="16">
        <v>510011</v>
      </c>
      <c r="G178" s="22" t="s">
        <v>38</v>
      </c>
      <c r="H178" s="167"/>
      <c r="I178" s="22"/>
      <c r="J178" s="15"/>
      <c r="K178" s="15">
        <v>2000</v>
      </c>
      <c r="M178"/>
      <c r="N178" s="62"/>
      <c r="O178" s="62"/>
      <c r="P178" s="67"/>
      <c r="Q178" s="5"/>
      <c r="R178" s="5"/>
    </row>
    <row r="179" spans="1:18" ht="15" hidden="1" outlineLevel="1">
      <c r="A179" s="140" t="s">
        <v>191</v>
      </c>
      <c r="B179" s="113">
        <v>5071</v>
      </c>
      <c r="D179" s="16">
        <v>510021</v>
      </c>
      <c r="G179" s="22" t="s">
        <v>35</v>
      </c>
      <c r="H179" s="167"/>
      <c r="I179" s="22"/>
      <c r="J179" s="15">
        <v>2000</v>
      </c>
      <c r="K179" s="15">
        <v>4000</v>
      </c>
      <c r="M179" s="61"/>
      <c r="N179" s="62"/>
      <c r="O179" s="62"/>
      <c r="P179" s="64"/>
      <c r="Q179" s="5"/>
      <c r="R179" s="5"/>
    </row>
    <row r="180" spans="1:18" ht="15" hidden="1" outlineLevel="1">
      <c r="A180" s="140" t="s">
        <v>191</v>
      </c>
      <c r="B180" s="113">
        <v>5092</v>
      </c>
      <c r="D180" s="16">
        <v>510031</v>
      </c>
      <c r="G180" s="22" t="s">
        <v>39</v>
      </c>
      <c r="H180" s="167"/>
      <c r="I180" s="22"/>
      <c r="J180" s="15">
        <v>5000</v>
      </c>
      <c r="K180" s="15">
        <v>2000</v>
      </c>
      <c r="M180"/>
      <c r="N180" s="64"/>
      <c r="O180" s="64"/>
      <c r="P180" s="64"/>
      <c r="Q180" s="5"/>
      <c r="R180" s="5"/>
    </row>
    <row r="181" spans="1:18" ht="15" hidden="1" outlineLevel="1">
      <c r="A181" s="85" t="s">
        <v>2</v>
      </c>
      <c r="B181" s="116">
        <v>5079</v>
      </c>
      <c r="D181" s="16">
        <v>510099</v>
      </c>
      <c r="G181" s="138" t="s">
        <v>82</v>
      </c>
      <c r="H181" s="167"/>
      <c r="I181" s="22"/>
      <c r="J181" s="10">
        <f>SUM(J178:J180)</f>
        <v>7000</v>
      </c>
      <c r="K181" s="10">
        <f>SUM(K178:K180)</f>
        <v>8000</v>
      </c>
      <c r="M181"/>
      <c r="N181" s="64"/>
      <c r="O181" s="64"/>
      <c r="P181" s="64"/>
      <c r="Q181" s="5"/>
      <c r="R181" s="5"/>
    </row>
    <row r="182" spans="1:18" ht="15" hidden="1" outlineLevel="1">
      <c r="B182" s="113"/>
      <c r="G182" s="138"/>
      <c r="H182" s="167"/>
      <c r="I182" s="22"/>
      <c r="J182" s="10"/>
      <c r="K182" s="15"/>
      <c r="M182"/>
      <c r="N182" s="64"/>
      <c r="O182" s="64"/>
      <c r="P182" s="64"/>
      <c r="Q182" s="5"/>
      <c r="R182" s="5"/>
    </row>
    <row r="183" spans="1:18" ht="15" hidden="1" outlineLevel="1">
      <c r="A183" s="85" t="s">
        <v>0</v>
      </c>
      <c r="B183" s="113"/>
      <c r="D183" s="16">
        <v>520000</v>
      </c>
      <c r="G183" s="138" t="s">
        <v>91</v>
      </c>
      <c r="H183" s="167"/>
      <c r="I183" s="22"/>
      <c r="J183" s="15"/>
      <c r="K183" s="15"/>
      <c r="M183"/>
      <c r="N183" s="64"/>
      <c r="O183" s="64"/>
      <c r="P183" s="64"/>
      <c r="Q183" s="5"/>
      <c r="R183" s="5"/>
    </row>
    <row r="184" spans="1:18" ht="15" hidden="1" outlineLevel="1">
      <c r="A184" s="140" t="s">
        <v>191</v>
      </c>
      <c r="B184" s="113">
        <v>5082</v>
      </c>
      <c r="G184" s="169" t="s">
        <v>92</v>
      </c>
      <c r="H184" s="170"/>
      <c r="I184" s="169" t="s">
        <v>234</v>
      </c>
      <c r="J184" s="15">
        <v>55000</v>
      </c>
      <c r="K184" s="15">
        <v>0</v>
      </c>
      <c r="M184"/>
      <c r="N184" s="64"/>
      <c r="O184" s="64"/>
      <c r="P184" s="64"/>
      <c r="Q184" s="5"/>
      <c r="R184" s="5"/>
    </row>
    <row r="185" spans="1:18" ht="15" hidden="1" outlineLevel="1">
      <c r="A185" s="140" t="s">
        <v>191</v>
      </c>
      <c r="B185" s="113">
        <v>5080</v>
      </c>
      <c r="G185" s="169" t="s">
        <v>44</v>
      </c>
      <c r="H185" s="170"/>
      <c r="I185" s="169" t="s">
        <v>207</v>
      </c>
      <c r="J185" s="15">
        <v>15000</v>
      </c>
      <c r="K185" s="15">
        <v>0</v>
      </c>
      <c r="M185"/>
      <c r="N185" s="64"/>
      <c r="O185" s="64"/>
      <c r="P185" s="64"/>
      <c r="Q185" s="5"/>
      <c r="R185" s="5"/>
    </row>
    <row r="186" spans="1:18" ht="15" hidden="1" outlineLevel="1">
      <c r="A186" s="140" t="s">
        <v>191</v>
      </c>
      <c r="B186" s="113">
        <v>5083</v>
      </c>
      <c r="G186" s="22" t="s">
        <v>93</v>
      </c>
      <c r="H186" s="167"/>
      <c r="I186" s="22" t="s">
        <v>145</v>
      </c>
      <c r="J186" s="15">
        <v>60000</v>
      </c>
      <c r="K186" s="15">
        <v>14000</v>
      </c>
      <c r="M186"/>
      <c r="N186" s="64"/>
      <c r="O186" s="64"/>
      <c r="P186" s="64"/>
      <c r="Q186" s="5"/>
      <c r="R186" s="5"/>
    </row>
    <row r="187" spans="1:18" ht="15" hidden="1" outlineLevel="1">
      <c r="A187" s="140" t="s">
        <v>191</v>
      </c>
      <c r="B187" s="113">
        <v>5085</v>
      </c>
      <c r="G187" s="22" t="s">
        <v>94</v>
      </c>
      <c r="H187" s="167"/>
      <c r="I187" s="22"/>
      <c r="J187" s="15">
        <v>12000</v>
      </c>
      <c r="K187" s="15">
        <v>7000</v>
      </c>
      <c r="M187" s="61"/>
      <c r="N187" s="62"/>
      <c r="O187" s="62"/>
      <c r="P187" s="64"/>
      <c r="Q187" s="5"/>
      <c r="R187" s="5"/>
    </row>
    <row r="188" spans="1:18" ht="15" hidden="1" outlineLevel="1">
      <c r="A188" s="140" t="s">
        <v>191</v>
      </c>
      <c r="B188" s="119">
        <v>1400</v>
      </c>
      <c r="G188" s="169" t="s">
        <v>25</v>
      </c>
      <c r="H188" s="169"/>
      <c r="I188" s="171" t="s">
        <v>154</v>
      </c>
      <c r="J188" s="134">
        <v>-25000</v>
      </c>
      <c r="K188" s="15"/>
      <c r="M188"/>
      <c r="N188" s="62"/>
      <c r="O188" s="62"/>
      <c r="P188" s="64"/>
      <c r="Q188" s="5"/>
      <c r="R188" s="5"/>
    </row>
    <row r="189" spans="1:18" ht="15" hidden="1" outlineLevel="1">
      <c r="A189" s="140" t="s">
        <v>191</v>
      </c>
      <c r="B189" s="119">
        <v>1401</v>
      </c>
      <c r="G189" s="169" t="s">
        <v>26</v>
      </c>
      <c r="H189" s="169"/>
      <c r="I189" s="171" t="s">
        <v>154</v>
      </c>
      <c r="J189" s="134">
        <v>-180000</v>
      </c>
      <c r="K189" s="15"/>
      <c r="M189" s="61"/>
      <c r="N189" s="62"/>
      <c r="O189" s="62"/>
      <c r="P189" s="64"/>
      <c r="Q189" s="5"/>
      <c r="R189" s="5"/>
    </row>
    <row r="190" spans="1:18" ht="15" hidden="1" outlineLevel="1">
      <c r="A190" s="140" t="s">
        <v>191</v>
      </c>
      <c r="B190" s="119">
        <v>1410</v>
      </c>
      <c r="G190" s="169" t="s">
        <v>27</v>
      </c>
      <c r="H190" s="169"/>
      <c r="I190" s="171" t="s">
        <v>154</v>
      </c>
      <c r="J190" s="134">
        <v>-15000</v>
      </c>
      <c r="K190" s="15"/>
      <c r="M190"/>
      <c r="N190" s="62"/>
      <c r="O190" s="62"/>
      <c r="P190" s="64"/>
      <c r="Q190" s="5"/>
      <c r="R190" s="5"/>
    </row>
    <row r="191" spans="1:18" ht="15" hidden="1" outlineLevel="1">
      <c r="A191" s="140" t="s">
        <v>191</v>
      </c>
      <c r="B191" s="113">
        <v>5011</v>
      </c>
      <c r="G191" s="22" t="s">
        <v>42</v>
      </c>
      <c r="H191" s="167"/>
      <c r="I191" s="22"/>
      <c r="J191" s="15"/>
      <c r="K191" s="15">
        <v>0</v>
      </c>
      <c r="M191"/>
      <c r="N191" s="62"/>
      <c r="O191" s="62"/>
      <c r="P191" s="64"/>
      <c r="Q191" s="5"/>
      <c r="R191" s="5"/>
    </row>
    <row r="192" spans="1:18" ht="15" hidden="1" customHeight="1" outlineLevel="1">
      <c r="A192" s="140" t="s">
        <v>191</v>
      </c>
      <c r="B192" s="119">
        <v>5060</v>
      </c>
      <c r="G192" s="22" t="s">
        <v>244</v>
      </c>
      <c r="H192" s="182"/>
      <c r="I192" s="22"/>
      <c r="J192" s="63">
        <v>15000</v>
      </c>
      <c r="K192" s="15">
        <v>12000</v>
      </c>
      <c r="M192"/>
      <c r="N192" s="62"/>
      <c r="O192" s="62"/>
      <c r="P192" s="64"/>
      <c r="Q192" s="5"/>
      <c r="R192" s="5"/>
    </row>
    <row r="193" spans="1:18" ht="15" hidden="1" customHeight="1" outlineLevel="1">
      <c r="A193" s="140" t="s">
        <v>191</v>
      </c>
      <c r="B193" s="113">
        <v>5061</v>
      </c>
      <c r="G193" s="22" t="s">
        <v>142</v>
      </c>
      <c r="H193" s="182"/>
      <c r="I193" s="22"/>
      <c r="J193" s="15">
        <v>60000</v>
      </c>
      <c r="K193" s="15">
        <v>50000</v>
      </c>
      <c r="M193"/>
      <c r="N193" s="62"/>
      <c r="O193" s="62"/>
      <c r="P193" s="68"/>
      <c r="Q193" s="5"/>
      <c r="R193" s="5"/>
    </row>
    <row r="194" spans="1:18" ht="15" hidden="1" customHeight="1" outlineLevel="1">
      <c r="A194" s="140" t="s">
        <v>191</v>
      </c>
      <c r="B194" s="113">
        <v>5062</v>
      </c>
      <c r="G194" s="22" t="s">
        <v>38</v>
      </c>
      <c r="H194" s="182"/>
      <c r="I194" s="22"/>
      <c r="J194" s="15">
        <v>270000</v>
      </c>
      <c r="K194" s="15">
        <v>240000</v>
      </c>
      <c r="M194"/>
      <c r="N194" s="62"/>
      <c r="O194" s="62"/>
      <c r="P194" s="64"/>
      <c r="Q194" s="5"/>
      <c r="R194" s="5"/>
    </row>
    <row r="195" spans="1:18" ht="15" hidden="1" customHeight="1" outlineLevel="1">
      <c r="A195" s="140" t="s">
        <v>191</v>
      </c>
      <c r="B195" s="113">
        <v>5063</v>
      </c>
      <c r="G195" s="22" t="s">
        <v>43</v>
      </c>
      <c r="H195" s="182"/>
      <c r="I195" s="22"/>
      <c r="J195" s="15">
        <v>20000</v>
      </c>
      <c r="K195" s="15">
        <v>20000</v>
      </c>
      <c r="M195"/>
      <c r="N195" s="62"/>
      <c r="O195" s="62"/>
      <c r="P195" s="64"/>
      <c r="Q195" s="5"/>
      <c r="R195" s="5"/>
    </row>
    <row r="196" spans="1:18" ht="15" hidden="1" outlineLevel="1">
      <c r="A196" s="140" t="s">
        <v>191</v>
      </c>
      <c r="B196" s="113">
        <v>5020</v>
      </c>
      <c r="G196" s="22" t="s">
        <v>141</v>
      </c>
      <c r="H196" s="182"/>
      <c r="I196" s="22"/>
      <c r="J196" s="15">
        <v>55000</v>
      </c>
      <c r="K196" s="15">
        <v>55000</v>
      </c>
      <c r="M196"/>
      <c r="N196" s="62"/>
      <c r="O196" s="62"/>
      <c r="P196" s="62"/>
    </row>
    <row r="197" spans="1:18" ht="15" hidden="1" outlineLevel="1">
      <c r="A197" s="140" t="s">
        <v>191</v>
      </c>
      <c r="B197" s="113">
        <v>5030</v>
      </c>
      <c r="G197" s="22" t="s">
        <v>247</v>
      </c>
      <c r="H197" s="182"/>
      <c r="I197" s="22"/>
      <c r="J197" s="15">
        <v>27000</v>
      </c>
      <c r="K197" s="15">
        <v>27000</v>
      </c>
      <c r="M197" s="1"/>
      <c r="N197" s="65"/>
      <c r="O197" s="65"/>
      <c r="P197" s="65"/>
    </row>
    <row r="198" spans="1:18" ht="15" hidden="1" outlineLevel="1">
      <c r="A198" s="140" t="s">
        <v>191</v>
      </c>
      <c r="B198" s="119">
        <v>5065</v>
      </c>
      <c r="G198" s="22" t="s">
        <v>143</v>
      </c>
      <c r="H198" s="182"/>
      <c r="I198" s="22"/>
      <c r="J198" s="15">
        <v>20000</v>
      </c>
      <c r="K198" s="15">
        <v>20000</v>
      </c>
      <c r="M198"/>
      <c r="N198" s="60"/>
      <c r="O198"/>
      <c r="P198"/>
    </row>
    <row r="199" spans="1:18" ht="15" hidden="1" outlineLevel="1">
      <c r="A199" s="140" t="s">
        <v>191</v>
      </c>
      <c r="B199" s="116">
        <v>5067</v>
      </c>
      <c r="G199" s="22" t="s">
        <v>144</v>
      </c>
      <c r="H199" s="182"/>
      <c r="I199" s="22"/>
      <c r="J199" s="15">
        <v>0</v>
      </c>
      <c r="K199" s="15">
        <v>7000</v>
      </c>
      <c r="M199"/>
      <c r="N199" s="60"/>
      <c r="O199"/>
      <c r="P199"/>
    </row>
    <row r="200" spans="1:18" ht="15" hidden="1" outlineLevel="1">
      <c r="A200" s="85" t="s">
        <v>2</v>
      </c>
      <c r="B200" s="116">
        <v>5089</v>
      </c>
      <c r="G200" s="138" t="s">
        <v>95</v>
      </c>
      <c r="H200" s="167"/>
      <c r="I200" s="22"/>
      <c r="J200" s="10">
        <f>SUM(J184:J198)</f>
        <v>389000</v>
      </c>
      <c r="K200" s="10">
        <f>SUM(K184:K198)</f>
        <v>445000</v>
      </c>
      <c r="N200"/>
      <c r="O200"/>
    </row>
    <row r="201" spans="1:18" ht="15" hidden="1" outlineLevel="1">
      <c r="B201" s="113"/>
      <c r="G201" s="138"/>
      <c r="H201" s="167"/>
      <c r="I201" s="22"/>
      <c r="J201" s="10"/>
      <c r="K201" s="10"/>
      <c r="N201"/>
      <c r="O201"/>
    </row>
    <row r="202" spans="1:18" hidden="1" outlineLevel="1">
      <c r="A202" s="85" t="s">
        <v>2</v>
      </c>
      <c r="B202" s="113"/>
      <c r="C202" s="16">
        <v>599999</v>
      </c>
      <c r="G202" s="138" t="s">
        <v>45</v>
      </c>
      <c r="H202" s="167"/>
      <c r="I202" s="22"/>
      <c r="J202" s="10">
        <f>J181+J200</f>
        <v>396000</v>
      </c>
      <c r="K202" s="10">
        <f>K181+K200</f>
        <v>453000</v>
      </c>
    </row>
    <row r="203" spans="1:18" hidden="1" outlineLevel="1">
      <c r="B203" s="113"/>
      <c r="G203" s="22"/>
      <c r="H203" s="167"/>
      <c r="I203" s="22"/>
      <c r="J203" s="15"/>
      <c r="K203" s="15"/>
    </row>
    <row r="204" spans="1:18" ht="15" customHeight="1" collapsed="1">
      <c r="A204" s="85" t="s">
        <v>0</v>
      </c>
      <c r="B204" s="113"/>
      <c r="C204" s="24">
        <v>600000</v>
      </c>
      <c r="D204" s="17"/>
      <c r="E204" s="17"/>
      <c r="F204" s="17"/>
      <c r="G204" s="154" t="s">
        <v>56</v>
      </c>
      <c r="H204" s="155" t="s">
        <v>79</v>
      </c>
      <c r="I204" s="156"/>
      <c r="J204" s="15">
        <f>J209</f>
        <v>28000</v>
      </c>
      <c r="K204" s="15">
        <f>K209</f>
        <v>32000</v>
      </c>
    </row>
    <row r="205" spans="1:18" ht="15" hidden="1" customHeight="1" outlineLevel="1">
      <c r="B205" s="113"/>
      <c r="G205" s="4"/>
      <c r="H205" s="55"/>
      <c r="J205" s="10"/>
      <c r="K205" s="15"/>
    </row>
    <row r="206" spans="1:18" ht="15" hidden="1" customHeight="1" outlineLevel="1">
      <c r="A206" s="85" t="s">
        <v>197</v>
      </c>
      <c r="B206" s="113">
        <v>4510</v>
      </c>
      <c r="D206" s="16">
        <v>620001</v>
      </c>
      <c r="G206" s="5" t="s">
        <v>233</v>
      </c>
      <c r="H206" s="55"/>
      <c r="I206" s="183"/>
      <c r="J206" s="15">
        <v>10000</v>
      </c>
      <c r="K206" s="15">
        <v>12000</v>
      </c>
    </row>
    <row r="207" spans="1:18" ht="15" hidden="1" customHeight="1" outlineLevel="1">
      <c r="B207" s="113">
        <v>4500</v>
      </c>
      <c r="D207" s="16">
        <v>630001</v>
      </c>
      <c r="G207" s="5" t="s">
        <v>88</v>
      </c>
      <c r="H207" s="55"/>
      <c r="I207" s="183"/>
      <c r="J207" s="15">
        <v>18000</v>
      </c>
      <c r="K207" s="15">
        <v>20000</v>
      </c>
    </row>
    <row r="208" spans="1:18" ht="15" hidden="1" customHeight="1" outlineLevel="1">
      <c r="B208" s="113"/>
      <c r="J208" s="15"/>
      <c r="K208" s="15"/>
    </row>
    <row r="209" spans="1:16" ht="15" hidden="1" customHeight="1" outlineLevel="1">
      <c r="A209" s="85" t="s">
        <v>2</v>
      </c>
      <c r="B209" s="113">
        <v>4599</v>
      </c>
      <c r="C209" s="16">
        <v>699999</v>
      </c>
      <c r="G209" s="3" t="s">
        <v>87</v>
      </c>
      <c r="J209" s="10">
        <f>SUM(J205:J208)</f>
        <v>28000</v>
      </c>
      <c r="K209" s="10">
        <f>SUM(K205:K208)</f>
        <v>32000</v>
      </c>
    </row>
    <row r="210" spans="1:16" ht="15" hidden="1" customHeight="1" outlineLevel="1">
      <c r="B210" s="113"/>
      <c r="J210" s="15"/>
      <c r="K210" s="15"/>
      <c r="M210" s="5"/>
      <c r="P210" s="5"/>
    </row>
    <row r="211" spans="1:16" ht="15" customHeight="1" collapsed="1">
      <c r="A211" s="85" t="s">
        <v>0</v>
      </c>
      <c r="B211" s="113"/>
      <c r="C211" s="17">
        <v>800000</v>
      </c>
      <c r="D211" s="17"/>
      <c r="E211" s="17"/>
      <c r="F211" s="17"/>
      <c r="G211" s="97" t="s">
        <v>151</v>
      </c>
      <c r="H211" s="98"/>
      <c r="I211" s="99"/>
      <c r="J211" s="15">
        <f>SUM(J212:J216)</f>
        <v>0</v>
      </c>
      <c r="K211" s="15">
        <f>SUM(K212:K216)</f>
        <v>187000</v>
      </c>
      <c r="N211" s="5"/>
      <c r="O211" s="5"/>
    </row>
    <row r="212" spans="1:16" ht="15" hidden="1" customHeight="1" outlineLevel="1">
      <c r="A212" s="85" t="s">
        <v>0</v>
      </c>
      <c r="B212" s="113">
        <v>4000</v>
      </c>
      <c r="C212" s="20"/>
      <c r="D212" s="20"/>
      <c r="E212" s="20"/>
      <c r="F212" s="20"/>
      <c r="G212" s="4" t="s">
        <v>80</v>
      </c>
      <c r="H212" s="55" t="s">
        <v>77</v>
      </c>
      <c r="I212" s="5" t="s">
        <v>85</v>
      </c>
      <c r="J212" s="15">
        <v>0</v>
      </c>
      <c r="K212" s="8">
        <v>160000</v>
      </c>
      <c r="M212" s="121"/>
      <c r="N212" s="5"/>
    </row>
    <row r="213" spans="1:16" ht="15" hidden="1" customHeight="1" outlineLevel="1">
      <c r="B213" s="113"/>
      <c r="C213" s="20"/>
      <c r="D213" s="20"/>
      <c r="E213" s="20"/>
      <c r="F213" s="20"/>
      <c r="G213" s="5"/>
      <c r="H213" s="55"/>
      <c r="I213" s="5"/>
      <c r="J213" s="15"/>
      <c r="K213" s="8"/>
    </row>
    <row r="214" spans="1:16" s="5" customFormat="1" ht="15" hidden="1" customHeight="1" outlineLevel="1">
      <c r="A214" s="127"/>
      <c r="B214" s="113">
        <v>4010</v>
      </c>
      <c r="C214" s="20"/>
      <c r="D214" s="20"/>
      <c r="E214" s="20"/>
      <c r="F214" s="20"/>
      <c r="G214" s="22" t="s">
        <v>256</v>
      </c>
      <c r="H214" s="55" t="s">
        <v>77</v>
      </c>
      <c r="I214" s="5" t="s">
        <v>245</v>
      </c>
      <c r="J214" s="15"/>
      <c r="K214" s="15">
        <v>27000</v>
      </c>
      <c r="M214" s="3"/>
      <c r="N214" s="3"/>
      <c r="O214" s="3"/>
      <c r="P214" s="3"/>
    </row>
    <row r="215" spans="1:16" s="5" customFormat="1" ht="15" hidden="1" customHeight="1" outlineLevel="1">
      <c r="A215" s="127"/>
      <c r="B215" s="113"/>
      <c r="C215" s="20"/>
      <c r="D215" s="20"/>
      <c r="E215" s="20"/>
      <c r="F215" s="20"/>
      <c r="H215" s="55"/>
      <c r="J215" s="15"/>
      <c r="K215" s="15"/>
      <c r="M215" s="3"/>
      <c r="N215" s="3"/>
      <c r="O215" s="3"/>
      <c r="P215" s="3"/>
    </row>
    <row r="216" spans="1:16" ht="15" hidden="1" customHeight="1" outlineLevel="1">
      <c r="B216" s="113"/>
      <c r="C216" s="20"/>
      <c r="D216" s="20"/>
      <c r="E216" s="20"/>
      <c r="F216" s="20"/>
      <c r="G216" s="5"/>
      <c r="H216" s="55"/>
      <c r="I216" s="5"/>
      <c r="J216" s="15"/>
      <c r="K216" s="8"/>
      <c r="M216" s="5"/>
      <c r="P216" s="5"/>
    </row>
    <row r="217" spans="1:16" ht="15" customHeight="1" collapsed="1">
      <c r="B217" s="113"/>
      <c r="C217" s="17"/>
      <c r="D217" s="17"/>
      <c r="E217" s="17"/>
      <c r="F217" s="17"/>
      <c r="G217" s="190" t="s">
        <v>263</v>
      </c>
      <c r="H217" s="96"/>
      <c r="I217" s="92"/>
      <c r="J217" s="15">
        <f>J231</f>
        <v>156000</v>
      </c>
      <c r="K217" s="15">
        <f>K231</f>
        <v>96000</v>
      </c>
      <c r="N217" s="5"/>
      <c r="O217" s="5"/>
    </row>
    <row r="218" spans="1:16" ht="15" hidden="1" customHeight="1" outlineLevel="1">
      <c r="B218" s="113"/>
      <c r="J218" s="63"/>
      <c r="K218" s="63"/>
      <c r="M218" s="85"/>
      <c r="N218" s="59"/>
      <c r="O218" s="62"/>
    </row>
    <row r="219" spans="1:16" ht="15" hidden="1" customHeight="1" outlineLevel="1">
      <c r="A219" s="85" t="s">
        <v>0</v>
      </c>
      <c r="B219" s="113"/>
      <c r="G219" s="4" t="s">
        <v>116</v>
      </c>
      <c r="J219" s="63"/>
      <c r="K219" s="63"/>
      <c r="M219" s="85"/>
      <c r="N219" s="59"/>
      <c r="O219" s="62"/>
    </row>
    <row r="220" spans="1:16" ht="15" hidden="1" customHeight="1" outlineLevel="1">
      <c r="A220" s="85" t="s">
        <v>191</v>
      </c>
      <c r="B220" s="113">
        <v>5090</v>
      </c>
      <c r="G220" s="3" t="s">
        <v>20</v>
      </c>
      <c r="H220" s="53" t="s">
        <v>76</v>
      </c>
      <c r="I220" s="3" t="s">
        <v>139</v>
      </c>
      <c r="J220" s="63">
        <v>50000</v>
      </c>
      <c r="K220" s="63">
        <v>35000</v>
      </c>
      <c r="M220" s="85"/>
      <c r="N220" s="59"/>
      <c r="O220" s="62"/>
    </row>
    <row r="221" spans="1:16" ht="15" hidden="1" customHeight="1" outlineLevel="1">
      <c r="A221" s="85" t="s">
        <v>191</v>
      </c>
      <c r="B221" s="113">
        <v>5091</v>
      </c>
      <c r="G221" s="3" t="s">
        <v>50</v>
      </c>
      <c r="H221" s="53" t="s">
        <v>76</v>
      </c>
      <c r="J221" s="63">
        <v>26000</v>
      </c>
      <c r="K221" s="63">
        <v>24000</v>
      </c>
      <c r="M221" s="85"/>
      <c r="N221" s="59"/>
      <c r="O221" s="62"/>
    </row>
    <row r="222" spans="1:16" ht="15" hidden="1" customHeight="1" outlineLevel="1">
      <c r="A222" s="85" t="s">
        <v>191</v>
      </c>
      <c r="B222" s="117">
        <v>7000</v>
      </c>
      <c r="C222" s="20"/>
      <c r="D222" s="20"/>
      <c r="E222" s="20"/>
      <c r="F222" s="20"/>
      <c r="G222" s="3" t="s">
        <v>227</v>
      </c>
      <c r="H222" s="55" t="s">
        <v>76</v>
      </c>
      <c r="I222" s="5"/>
      <c r="J222" s="63">
        <v>20000</v>
      </c>
      <c r="K222" s="63">
        <v>10000</v>
      </c>
      <c r="M222" s="85"/>
      <c r="N222"/>
      <c r="O222" s="62"/>
    </row>
    <row r="223" spans="1:16" ht="15" hidden="1" customHeight="1" outlineLevel="1">
      <c r="A223" s="85" t="s">
        <v>191</v>
      </c>
      <c r="B223" s="117">
        <v>7040</v>
      </c>
      <c r="C223" s="20"/>
      <c r="D223" s="20"/>
      <c r="E223" s="20"/>
      <c r="F223" s="20"/>
      <c r="G223" s="3" t="s">
        <v>49</v>
      </c>
      <c r="H223" s="55" t="s">
        <v>76</v>
      </c>
      <c r="I223" s="5" t="s">
        <v>226</v>
      </c>
      <c r="J223" s="63">
        <v>30000</v>
      </c>
      <c r="K223" s="63">
        <v>0</v>
      </c>
      <c r="M223" s="85"/>
      <c r="N223"/>
      <c r="O223" s="62"/>
    </row>
    <row r="224" spans="1:16" ht="15" hidden="1" customHeight="1" outlineLevel="1">
      <c r="A224" s="85" t="s">
        <v>2</v>
      </c>
      <c r="B224" s="114" t="s">
        <v>228</v>
      </c>
      <c r="C224" s="20"/>
      <c r="D224" s="20"/>
      <c r="E224" s="20"/>
      <c r="F224" s="20"/>
      <c r="G224" s="11" t="s">
        <v>235</v>
      </c>
      <c r="H224" s="55"/>
      <c r="I224" s="5"/>
      <c r="J224" s="172">
        <f>SUM(J218:J223)</f>
        <v>126000</v>
      </c>
      <c r="K224" s="172">
        <f>SUM(K218:K223)</f>
        <v>69000</v>
      </c>
      <c r="M224" s="85"/>
      <c r="N224"/>
      <c r="O224" s="62"/>
    </row>
    <row r="225" spans="1:16" ht="15" hidden="1" customHeight="1" outlineLevel="1">
      <c r="B225" s="117"/>
      <c r="C225" s="20"/>
      <c r="D225" s="20"/>
      <c r="E225" s="20"/>
      <c r="F225" s="20"/>
      <c r="G225" s="11"/>
      <c r="H225" s="55"/>
      <c r="I225" s="5"/>
      <c r="J225" s="172"/>
      <c r="K225" s="172"/>
      <c r="M225"/>
      <c r="N225" s="62"/>
    </row>
    <row r="226" spans="1:16" ht="15" hidden="1" customHeight="1" outlineLevel="1">
      <c r="A226" s="85" t="s">
        <v>0</v>
      </c>
      <c r="B226" s="117"/>
      <c r="C226" s="20"/>
      <c r="D226" s="20"/>
      <c r="E226" s="20"/>
      <c r="F226" s="20"/>
      <c r="G226" s="11" t="s">
        <v>48</v>
      </c>
      <c r="H226" s="55"/>
      <c r="I226" s="5"/>
      <c r="J226" s="63"/>
      <c r="K226" s="63"/>
      <c r="M226"/>
      <c r="N226" s="62"/>
    </row>
    <row r="227" spans="1:16" ht="15" hidden="1" customHeight="1" outlineLevel="1">
      <c r="A227" s="85" t="s">
        <v>191</v>
      </c>
      <c r="B227" s="117">
        <v>7020</v>
      </c>
      <c r="C227" s="20"/>
      <c r="D227" s="20"/>
      <c r="E227" s="85"/>
      <c r="F227" s="85"/>
      <c r="G227" s="3" t="s">
        <v>229</v>
      </c>
      <c r="H227" s="62"/>
      <c r="I227" s="5"/>
      <c r="J227" s="15">
        <v>30000</v>
      </c>
      <c r="K227" s="15">
        <v>20000</v>
      </c>
      <c r="M227"/>
      <c r="N227" s="62"/>
    </row>
    <row r="228" spans="1:16" s="5" customFormat="1" ht="15" hidden="1" customHeight="1" outlineLevel="1">
      <c r="A228" s="85" t="s">
        <v>191</v>
      </c>
      <c r="B228" s="114" t="s">
        <v>84</v>
      </c>
      <c r="C228" s="20"/>
      <c r="D228" s="20"/>
      <c r="E228" s="20"/>
      <c r="F228" s="20"/>
      <c r="G228" s="5" t="s">
        <v>242</v>
      </c>
      <c r="H228" s="55"/>
      <c r="I228" s="181"/>
      <c r="J228" s="15"/>
      <c r="K228" s="15">
        <v>7000</v>
      </c>
      <c r="M228" s="3"/>
      <c r="N228" s="3"/>
      <c r="O228" s="3"/>
    </row>
    <row r="229" spans="1:16" s="5" customFormat="1" ht="12.75" hidden="1" customHeight="1" outlineLevel="1">
      <c r="A229" s="127" t="s">
        <v>2</v>
      </c>
      <c r="B229" s="114" t="s">
        <v>228</v>
      </c>
      <c r="C229" s="20"/>
      <c r="D229" s="20"/>
      <c r="E229" s="20"/>
      <c r="F229" s="20"/>
      <c r="G229" s="4" t="s">
        <v>51</v>
      </c>
      <c r="H229" s="55"/>
      <c r="J229" s="10">
        <f>SUM(J227:J228)</f>
        <v>30000</v>
      </c>
      <c r="K229" s="10">
        <f>SUM(K227:K228)</f>
        <v>27000</v>
      </c>
      <c r="M229" s="3"/>
      <c r="N229" s="3"/>
      <c r="O229" s="3"/>
    </row>
    <row r="230" spans="1:16" s="5" customFormat="1" hidden="1" outlineLevel="1">
      <c r="A230" s="127"/>
      <c r="B230" s="114"/>
      <c r="C230" s="20"/>
      <c r="D230" s="20"/>
      <c r="E230" s="20"/>
      <c r="F230" s="20"/>
      <c r="G230" s="4"/>
      <c r="H230" s="55"/>
      <c r="J230" s="10"/>
      <c r="K230" s="10"/>
      <c r="M230" s="3"/>
      <c r="N230" s="3"/>
      <c r="O230" s="3"/>
    </row>
    <row r="231" spans="1:16" s="5" customFormat="1" hidden="1" outlineLevel="1">
      <c r="A231" s="127" t="s">
        <v>2</v>
      </c>
      <c r="B231" s="116">
        <v>7199</v>
      </c>
      <c r="C231" s="20"/>
      <c r="D231" s="20"/>
      <c r="E231" s="20"/>
      <c r="F231" s="20"/>
      <c r="G231" s="4" t="s">
        <v>236</v>
      </c>
      <c r="H231" s="55"/>
      <c r="J231" s="10">
        <f>J224+J229</f>
        <v>156000</v>
      </c>
      <c r="K231" s="10">
        <f>K224+K229</f>
        <v>96000</v>
      </c>
      <c r="M231" s="3"/>
      <c r="N231" s="3"/>
      <c r="O231" s="3"/>
      <c r="P231" s="3"/>
    </row>
    <row r="232" spans="1:16" hidden="1" outlineLevel="1">
      <c r="B232" s="113"/>
      <c r="C232" s="20"/>
      <c r="D232" s="20"/>
      <c r="E232" s="20"/>
      <c r="F232" s="20"/>
      <c r="H232" s="55"/>
      <c r="I232" s="5"/>
      <c r="J232" s="15"/>
      <c r="K232" s="15"/>
    </row>
    <row r="233" spans="1:16" collapsed="1">
      <c r="A233" s="85" t="s">
        <v>0</v>
      </c>
      <c r="B233" s="113"/>
      <c r="C233" s="28">
        <v>700000</v>
      </c>
      <c r="D233" s="29"/>
      <c r="E233" s="29"/>
      <c r="F233" s="29"/>
      <c r="G233" s="33" t="s">
        <v>187</v>
      </c>
      <c r="H233" s="90"/>
      <c r="I233" s="34"/>
      <c r="J233" s="143">
        <f>J234+J256+J295</f>
        <v>585000</v>
      </c>
      <c r="K233" s="15">
        <f>K234+K256+K295</f>
        <v>1069623.8</v>
      </c>
    </row>
    <row r="234" spans="1:16" hidden="1" outlineLevel="1" collapsed="1">
      <c r="A234" s="85" t="s">
        <v>0</v>
      </c>
      <c r="B234" s="113"/>
      <c r="C234" s="27"/>
      <c r="D234" s="27">
        <v>720000</v>
      </c>
      <c r="E234" s="27"/>
      <c r="F234" s="27"/>
      <c r="G234" s="159" t="s">
        <v>90</v>
      </c>
      <c r="H234" s="160"/>
      <c r="I234" s="159"/>
      <c r="J234" s="206">
        <f>J236+J253</f>
        <v>585000</v>
      </c>
      <c r="K234" s="15">
        <f>K248+K253</f>
        <v>635800</v>
      </c>
    </row>
    <row r="235" spans="1:16" s="5" customFormat="1" hidden="1" outlineLevel="2">
      <c r="A235" s="127"/>
      <c r="B235" s="113"/>
      <c r="C235" s="20"/>
      <c r="D235" s="20"/>
      <c r="E235" s="20"/>
      <c r="F235" s="20"/>
      <c r="G235" s="4"/>
      <c r="H235" s="55"/>
      <c r="J235" s="15"/>
      <c r="K235" s="15"/>
      <c r="M235" s="3"/>
      <c r="N235" s="3"/>
      <c r="O235" s="3"/>
      <c r="P235" s="3"/>
    </row>
    <row r="236" spans="1:16" ht="15" hidden="1" outlineLevel="2">
      <c r="A236" s="85" t="s">
        <v>0</v>
      </c>
      <c r="B236" s="113"/>
      <c r="E236" s="32">
        <v>721000</v>
      </c>
      <c r="F236" s="32"/>
      <c r="G236" s="161" t="s">
        <v>200</v>
      </c>
      <c r="H236" s="146" t="s">
        <v>78</v>
      </c>
      <c r="I236" s="162"/>
      <c r="J236" s="210">
        <v>585000</v>
      </c>
      <c r="K236" s="141"/>
    </row>
    <row r="237" spans="1:16" hidden="1" outlineLevel="2">
      <c r="A237" s="85" t="s">
        <v>191</v>
      </c>
      <c r="B237" s="113">
        <v>5200</v>
      </c>
      <c r="C237" s="17"/>
      <c r="D237" s="17"/>
      <c r="E237" s="17"/>
      <c r="F237" s="17"/>
      <c r="G237" s="5" t="s">
        <v>115</v>
      </c>
      <c r="H237" s="55"/>
      <c r="I237" s="5"/>
      <c r="J237" s="142">
        <v>327000</v>
      </c>
      <c r="K237" s="15">
        <v>356000</v>
      </c>
    </row>
    <row r="238" spans="1:16" hidden="1" outlineLevel="2">
      <c r="A238" s="85" t="s">
        <v>191</v>
      </c>
      <c r="B238" s="116">
        <v>5202</v>
      </c>
      <c r="C238" s="184"/>
      <c r="D238" s="184"/>
      <c r="E238" s="185"/>
      <c r="F238" s="185"/>
      <c r="G238" s="22" t="s">
        <v>185</v>
      </c>
      <c r="H238" s="55"/>
      <c r="I238" s="187" t="s">
        <v>253</v>
      </c>
      <c r="J238" s="143">
        <v>79000</v>
      </c>
      <c r="K238" s="118">
        <v>79000</v>
      </c>
    </row>
    <row r="239" spans="1:16" hidden="1" outlineLevel="2">
      <c r="A239" s="85" t="s">
        <v>191</v>
      </c>
      <c r="B239" s="113">
        <v>5205</v>
      </c>
      <c r="E239" s="32"/>
      <c r="F239" s="32"/>
      <c r="G239" s="22" t="s">
        <v>155</v>
      </c>
      <c r="H239" s="55"/>
      <c r="I239" s="5"/>
      <c r="J239" s="142">
        <v>35800</v>
      </c>
      <c r="K239" s="15">
        <v>35000</v>
      </c>
    </row>
    <row r="240" spans="1:16" hidden="1" outlineLevel="2">
      <c r="B240" s="113">
        <v>5210</v>
      </c>
      <c r="E240" s="32"/>
      <c r="F240" s="32"/>
      <c r="G240" s="22" t="s">
        <v>266</v>
      </c>
      <c r="H240" s="55"/>
      <c r="I240" s="5"/>
      <c r="J240" s="142">
        <v>1200</v>
      </c>
      <c r="K240" s="15">
        <v>1200</v>
      </c>
    </row>
    <row r="241" spans="1:11" hidden="1" outlineLevel="2">
      <c r="A241" s="85" t="s">
        <v>191</v>
      </c>
      <c r="B241" s="116">
        <v>5212</v>
      </c>
      <c r="E241" s="32"/>
      <c r="F241" s="32"/>
      <c r="G241" s="22" t="s">
        <v>196</v>
      </c>
      <c r="H241" s="55"/>
      <c r="I241" s="5"/>
      <c r="J241" s="142">
        <v>5000</v>
      </c>
      <c r="K241" s="15">
        <v>5000</v>
      </c>
    </row>
    <row r="242" spans="1:11" hidden="1" outlineLevel="2">
      <c r="A242" s="85" t="s">
        <v>191</v>
      </c>
      <c r="B242" s="116">
        <v>5216</v>
      </c>
      <c r="E242" s="32"/>
      <c r="F242" s="32"/>
      <c r="G242" s="22" t="s">
        <v>156</v>
      </c>
      <c r="H242" s="55"/>
      <c r="I242" s="20"/>
      <c r="J242" s="142">
        <v>16000</v>
      </c>
      <c r="K242" s="15">
        <v>13800</v>
      </c>
    </row>
    <row r="243" spans="1:11" hidden="1" outlineLevel="2">
      <c r="B243" s="113">
        <v>5218</v>
      </c>
      <c r="E243" s="32"/>
      <c r="F243" s="32"/>
      <c r="G243" s="22" t="s">
        <v>157</v>
      </c>
      <c r="H243" s="55"/>
      <c r="I243" s="5"/>
      <c r="J243" s="142">
        <v>5000</v>
      </c>
      <c r="K243" s="15">
        <v>5000</v>
      </c>
    </row>
    <row r="244" spans="1:11" hidden="1" outlineLevel="2">
      <c r="A244" s="85" t="s">
        <v>191</v>
      </c>
      <c r="B244" s="113">
        <v>5220</v>
      </c>
      <c r="E244" s="32"/>
      <c r="F244" s="32"/>
      <c r="G244" s="22" t="s">
        <v>159</v>
      </c>
      <c r="H244" s="55"/>
      <c r="I244" s="5"/>
      <c r="J244" s="142">
        <v>90000</v>
      </c>
      <c r="K244" s="15">
        <v>0</v>
      </c>
    </row>
    <row r="245" spans="1:11" hidden="1" outlineLevel="2">
      <c r="A245" s="85" t="s">
        <v>191</v>
      </c>
      <c r="B245" s="113">
        <v>5221</v>
      </c>
      <c r="E245" s="32"/>
      <c r="F245" s="32"/>
      <c r="G245" s="192" t="s">
        <v>160</v>
      </c>
      <c r="H245" s="136"/>
      <c r="I245" s="137"/>
      <c r="J245" s="194">
        <v>80000</v>
      </c>
      <c r="K245" s="107">
        <v>0</v>
      </c>
    </row>
    <row r="246" spans="1:11" hidden="1" outlineLevel="2">
      <c r="A246" s="85" t="s">
        <v>191</v>
      </c>
      <c r="B246" s="113">
        <v>5224</v>
      </c>
      <c r="E246" s="32"/>
      <c r="F246" s="32"/>
      <c r="G246" s="192" t="s">
        <v>158</v>
      </c>
      <c r="H246" s="136"/>
      <c r="I246" s="193"/>
      <c r="J246" s="194">
        <v>15000</v>
      </c>
      <c r="K246" s="107">
        <v>5800</v>
      </c>
    </row>
    <row r="247" spans="1:11" hidden="1" outlineLevel="2">
      <c r="B247" s="116">
        <v>5228</v>
      </c>
      <c r="E247" s="32"/>
      <c r="F247" s="32"/>
      <c r="G247" s="192" t="s">
        <v>161</v>
      </c>
      <c r="H247" s="136"/>
      <c r="I247" s="193"/>
      <c r="J247" s="194">
        <v>10000</v>
      </c>
      <c r="K247" s="107">
        <v>4000</v>
      </c>
    </row>
    <row r="248" spans="1:11" hidden="1" outlineLevel="2">
      <c r="A248" s="85" t="s">
        <v>2</v>
      </c>
      <c r="B248" s="116">
        <v>5229</v>
      </c>
      <c r="E248" s="32"/>
      <c r="F248" s="32"/>
      <c r="G248" s="135" t="s">
        <v>198</v>
      </c>
      <c r="H248" s="136"/>
      <c r="I248" s="137"/>
      <c r="J248" s="209">
        <f>SUM(J237:J247)</f>
        <v>664000</v>
      </c>
      <c r="K248" s="107">
        <f>SUM(K237:K246)</f>
        <v>500800</v>
      </c>
    </row>
    <row r="249" spans="1:11" hidden="1" outlineLevel="2">
      <c r="B249" s="113"/>
      <c r="E249" s="32"/>
      <c r="F249" s="32"/>
      <c r="G249" s="22"/>
      <c r="H249" s="55"/>
      <c r="I249" s="5"/>
      <c r="J249" s="15"/>
      <c r="K249" s="15"/>
    </row>
    <row r="250" spans="1:11" hidden="1" outlineLevel="2">
      <c r="A250" s="85" t="s">
        <v>0</v>
      </c>
      <c r="B250" s="113"/>
      <c r="E250" s="25">
        <v>723000</v>
      </c>
      <c r="F250" s="25"/>
      <c r="G250" s="131" t="s">
        <v>199</v>
      </c>
      <c r="H250" s="132" t="s">
        <v>78</v>
      </c>
      <c r="I250" s="133"/>
      <c r="J250" s="15"/>
      <c r="K250" s="15"/>
    </row>
    <row r="251" spans="1:11" hidden="1" outlineLevel="2">
      <c r="A251" s="85" t="s">
        <v>191</v>
      </c>
      <c r="B251" s="113">
        <v>30020</v>
      </c>
      <c r="E251" s="25"/>
      <c r="F251" s="25"/>
      <c r="G251" s="5" t="s">
        <v>216</v>
      </c>
      <c r="H251" s="55"/>
      <c r="I251" s="195" t="s">
        <v>268</v>
      </c>
      <c r="J251" s="15">
        <v>0</v>
      </c>
      <c r="K251" s="15">
        <v>135000</v>
      </c>
    </row>
    <row r="252" spans="1:11" hidden="1" outlineLevel="2">
      <c r="A252" s="85" t="s">
        <v>191</v>
      </c>
      <c r="B252" s="113">
        <v>20001</v>
      </c>
      <c r="G252" s="3" t="s">
        <v>186</v>
      </c>
      <c r="H252" s="55"/>
      <c r="J252" s="15">
        <v>0</v>
      </c>
      <c r="K252" s="10">
        <v>0</v>
      </c>
    </row>
    <row r="253" spans="1:11" hidden="1" outlineLevel="2">
      <c r="A253" s="85" t="s">
        <v>2</v>
      </c>
      <c r="B253" s="116">
        <v>30029</v>
      </c>
      <c r="G253" s="3" t="s">
        <v>215</v>
      </c>
      <c r="H253" s="55"/>
      <c r="I253" s="195"/>
      <c r="J253" s="15">
        <v>0</v>
      </c>
      <c r="K253" s="10">
        <f>SUM(K250:K252)</f>
        <v>135000</v>
      </c>
    </row>
    <row r="254" spans="1:11" hidden="1" outlineLevel="2">
      <c r="B254" s="113"/>
      <c r="H254" s="55"/>
      <c r="J254" s="15"/>
      <c r="K254" s="15"/>
    </row>
    <row r="255" spans="1:11" hidden="1" outlineLevel="2">
      <c r="B255" s="113"/>
      <c r="H255" s="55"/>
      <c r="J255" s="15"/>
      <c r="K255" s="15"/>
    </row>
    <row r="256" spans="1:11" hidden="1" outlineLevel="1" collapsed="1">
      <c r="A256" s="85" t="s">
        <v>0</v>
      </c>
      <c r="B256" s="114"/>
      <c r="C256" s="37"/>
      <c r="D256" s="37"/>
      <c r="E256" s="37"/>
      <c r="F256" s="37"/>
      <c r="G256" s="157" t="s">
        <v>264</v>
      </c>
      <c r="H256" s="158" t="s">
        <v>11</v>
      </c>
      <c r="I256" s="207"/>
      <c r="J256" s="15">
        <v>0</v>
      </c>
      <c r="K256" s="15">
        <f>K292</f>
        <v>420898.8</v>
      </c>
    </row>
    <row r="257" spans="1:16" s="5" customFormat="1" hidden="1" outlineLevel="2">
      <c r="A257" s="127"/>
      <c r="B257" s="114"/>
      <c r="C257" s="19"/>
      <c r="D257" s="19"/>
      <c r="E257" s="19"/>
      <c r="F257" s="19"/>
      <c r="H257" s="52"/>
      <c r="I257" s="4"/>
      <c r="J257" s="10"/>
      <c r="K257" s="15"/>
      <c r="N257" s="3"/>
      <c r="O257" s="3"/>
    </row>
    <row r="258" spans="1:16" s="5" customFormat="1" hidden="1" outlineLevel="2">
      <c r="A258" s="127" t="s">
        <v>0</v>
      </c>
      <c r="B258" s="114"/>
      <c r="C258" s="19"/>
      <c r="D258" s="19"/>
      <c r="E258" s="19"/>
      <c r="F258" s="19"/>
      <c r="G258" s="21" t="s">
        <v>117</v>
      </c>
      <c r="H258" s="52"/>
      <c r="I258" s="4"/>
      <c r="J258" s="10"/>
      <c r="K258" s="15"/>
      <c r="N258" s="3"/>
      <c r="O258" s="3"/>
    </row>
    <row r="259" spans="1:16" s="5" customFormat="1" ht="15.75" hidden="1" outlineLevel="2">
      <c r="A259" s="127" t="s">
        <v>191</v>
      </c>
      <c r="B259" s="116">
        <v>51101</v>
      </c>
      <c r="C259" s="39"/>
      <c r="D259"/>
      <c r="E259" s="40"/>
      <c r="F259" s="40"/>
      <c r="G259" s="103" t="s">
        <v>118</v>
      </c>
      <c r="H259" s="52"/>
      <c r="I259" s="4"/>
      <c r="J259" s="8">
        <v>7425</v>
      </c>
      <c r="K259" s="8">
        <v>15075</v>
      </c>
    </row>
    <row r="260" spans="1:16" s="5" customFormat="1" ht="15.75" hidden="1" outlineLevel="2">
      <c r="A260" s="127" t="s">
        <v>191</v>
      </c>
      <c r="B260" s="116">
        <v>51102</v>
      </c>
      <c r="C260" s="39"/>
      <c r="D260"/>
      <c r="E260" s="41"/>
      <c r="F260" s="40"/>
      <c r="G260" s="103" t="s">
        <v>119</v>
      </c>
      <c r="H260" s="52"/>
      <c r="I260" s="4"/>
      <c r="J260" s="8">
        <v>7425</v>
      </c>
      <c r="K260" s="8">
        <v>15075</v>
      </c>
    </row>
    <row r="261" spans="1:16" s="5" customFormat="1" ht="15.75" hidden="1" outlineLevel="2">
      <c r="A261" s="127" t="s">
        <v>191</v>
      </c>
      <c r="B261" s="116">
        <v>51103</v>
      </c>
      <c r="C261" s="39"/>
      <c r="D261"/>
      <c r="E261" s="40"/>
      <c r="F261" s="40"/>
      <c r="G261" s="103" t="s">
        <v>120</v>
      </c>
      <c r="H261" s="52"/>
      <c r="I261" s="4"/>
      <c r="J261" s="8">
        <v>19254</v>
      </c>
      <c r="K261" s="8">
        <v>39090</v>
      </c>
    </row>
    <row r="262" spans="1:16" s="5" customFormat="1" ht="15.75" hidden="1" outlineLevel="2">
      <c r="A262" s="127" t="s">
        <v>191</v>
      </c>
      <c r="B262" s="116">
        <v>51105</v>
      </c>
      <c r="C262" s="39"/>
      <c r="D262"/>
      <c r="E262" s="40"/>
      <c r="F262" s="40"/>
      <c r="G262" s="103" t="s">
        <v>121</v>
      </c>
      <c r="H262" s="52"/>
      <c r="I262" s="4"/>
      <c r="J262" s="8">
        <v>10502</v>
      </c>
      <c r="K262" s="8">
        <v>21322</v>
      </c>
    </row>
    <row r="263" spans="1:16" s="5" customFormat="1" ht="15.75" hidden="1" outlineLevel="2">
      <c r="A263" s="127" t="s">
        <v>191</v>
      </c>
      <c r="B263" s="116">
        <v>51108</v>
      </c>
      <c r="C263" s="39"/>
      <c r="D263"/>
      <c r="E263" s="40"/>
      <c r="F263" s="40"/>
      <c r="G263" s="103" t="s">
        <v>122</v>
      </c>
      <c r="H263" s="52"/>
      <c r="I263" s="4"/>
      <c r="J263" s="8">
        <v>6336</v>
      </c>
      <c r="K263" s="8">
        <v>12864</v>
      </c>
    </row>
    <row r="264" spans="1:16" s="5" customFormat="1" ht="15.75" hidden="1" outlineLevel="2">
      <c r="A264" s="127" t="s">
        <v>191</v>
      </c>
      <c r="B264" s="116">
        <v>51113</v>
      </c>
      <c r="C264" s="39"/>
      <c r="D264"/>
      <c r="E264" s="40"/>
      <c r="F264" s="40"/>
      <c r="G264" s="104" t="s">
        <v>123</v>
      </c>
      <c r="H264" s="120"/>
      <c r="I264" s="197"/>
      <c r="J264" s="198">
        <v>2640</v>
      </c>
      <c r="K264" s="198">
        <v>5360</v>
      </c>
    </row>
    <row r="265" spans="1:16" s="5" customFormat="1" ht="15.75" hidden="1" outlineLevel="2">
      <c r="A265" s="127" t="s">
        <v>2</v>
      </c>
      <c r="B265" s="116">
        <v>51119</v>
      </c>
      <c r="C265" s="39"/>
      <c r="D265"/>
      <c r="E265" s="40"/>
      <c r="F265" s="40"/>
      <c r="G265" s="139" t="s">
        <v>190</v>
      </c>
      <c r="H265" s="120"/>
      <c r="I265" s="197"/>
      <c r="J265" s="204">
        <f>SUM(J259:J264)</f>
        <v>53582</v>
      </c>
      <c r="K265" s="205">
        <f>SUM(K259:K264)</f>
        <v>108786</v>
      </c>
    </row>
    <row r="266" spans="1:16" s="5" customFormat="1" ht="15.75" hidden="1" outlineLevel="2">
      <c r="A266" s="127"/>
      <c r="B266" s="114"/>
      <c r="C266" s="39"/>
      <c r="D266"/>
      <c r="E266" s="40"/>
      <c r="F266" s="40"/>
      <c r="G266" s="104"/>
      <c r="H266" s="120"/>
      <c r="I266" s="197"/>
      <c r="J266" s="198"/>
      <c r="K266" s="198"/>
    </row>
    <row r="267" spans="1:16" s="5" customFormat="1" ht="15.75" hidden="1" outlineLevel="2">
      <c r="A267" s="127" t="s">
        <v>0</v>
      </c>
      <c r="B267" s="116"/>
      <c r="C267" s="38" t="s">
        <v>124</v>
      </c>
      <c r="D267"/>
      <c r="E267"/>
      <c r="F267" s="40"/>
      <c r="G267" s="199" t="s">
        <v>124</v>
      </c>
      <c r="H267" s="120"/>
      <c r="I267" s="197"/>
      <c r="J267" s="200"/>
      <c r="K267" s="107"/>
      <c r="M267" s="3"/>
      <c r="P267" s="3"/>
    </row>
    <row r="268" spans="1:16" s="5" customFormat="1" ht="15.75" hidden="1" outlineLevel="2">
      <c r="A268" s="127" t="s">
        <v>191</v>
      </c>
      <c r="B268" s="116">
        <v>51201</v>
      </c>
      <c r="C268" s="39" t="s">
        <v>125</v>
      </c>
      <c r="D268" s="42"/>
      <c r="E268" s="43"/>
      <c r="F268" s="40"/>
      <c r="G268" s="104" t="s">
        <v>249</v>
      </c>
      <c r="H268" s="120"/>
      <c r="I268" s="208"/>
      <c r="J268" s="107">
        <v>26695</v>
      </c>
      <c r="K268" s="107">
        <v>54200</v>
      </c>
      <c r="M268" s="3"/>
      <c r="N268" s="3"/>
      <c r="O268" s="3"/>
      <c r="P268" s="3"/>
    </row>
    <row r="269" spans="1:16" s="5" customFormat="1" ht="15.75" hidden="1" outlineLevel="2">
      <c r="A269" s="127"/>
      <c r="B269" s="116">
        <v>51202</v>
      </c>
      <c r="C269" s="39"/>
      <c r="D269" s="42"/>
      <c r="E269" s="43"/>
      <c r="F269" s="40"/>
      <c r="G269" s="104" t="s">
        <v>248</v>
      </c>
      <c r="H269" s="120"/>
      <c r="I269" s="208"/>
      <c r="J269" s="107"/>
      <c r="K269" s="107"/>
      <c r="M269" s="3"/>
      <c r="N269" s="3"/>
      <c r="O269" s="3"/>
      <c r="P269" s="3"/>
    </row>
    <row r="270" spans="1:16" s="5" customFormat="1" ht="15.75" hidden="1" outlineLevel="2">
      <c r="A270" s="127"/>
      <c r="B270" s="116"/>
      <c r="C270" s="39"/>
      <c r="D270" s="42"/>
      <c r="E270" s="43"/>
      <c r="F270" s="40"/>
      <c r="G270" s="139" t="s">
        <v>265</v>
      </c>
      <c r="H270" s="120"/>
      <c r="I270" s="201"/>
      <c r="J270" s="200">
        <f>SUM(J268:J269)</f>
        <v>26695</v>
      </c>
      <c r="K270" s="200">
        <f>SUM(K268:K269)</f>
        <v>54200</v>
      </c>
      <c r="M270" s="3"/>
      <c r="N270" s="3"/>
      <c r="O270" s="3"/>
      <c r="P270" s="3"/>
    </row>
    <row r="271" spans="1:16" s="5" customFormat="1" ht="15.75" hidden="1" customHeight="1" outlineLevel="2">
      <c r="A271" s="127"/>
      <c r="B271" s="114"/>
      <c r="C271" s="39"/>
      <c r="D271" s="42"/>
      <c r="E271" s="43"/>
      <c r="F271" s="40"/>
      <c r="G271" s="104"/>
      <c r="H271" s="120"/>
      <c r="I271" s="197"/>
      <c r="J271" s="107"/>
      <c r="K271" s="107"/>
      <c r="M271" s="3"/>
      <c r="N271" s="3"/>
      <c r="O271" s="3"/>
      <c r="P271" s="3"/>
    </row>
    <row r="272" spans="1:16" s="5" customFormat="1" ht="15" hidden="1" customHeight="1" outlineLevel="2">
      <c r="A272" s="127" t="s">
        <v>0</v>
      </c>
      <c r="B272" s="116"/>
      <c r="C272" s="44" t="s">
        <v>126</v>
      </c>
      <c r="D272"/>
      <c r="E272"/>
      <c r="F272" s="40"/>
      <c r="G272" s="199" t="s">
        <v>126</v>
      </c>
      <c r="H272" s="120"/>
      <c r="I272" s="197"/>
      <c r="J272" s="107"/>
      <c r="K272" s="107"/>
    </row>
    <row r="273" spans="1:11" s="5" customFormat="1" ht="15.75" hidden="1" outlineLevel="2">
      <c r="A273" s="127" t="s">
        <v>191</v>
      </c>
      <c r="B273" s="116">
        <v>51301</v>
      </c>
      <c r="C273" s="39"/>
      <c r="D273"/>
      <c r="E273"/>
      <c r="F273" s="40"/>
      <c r="G273" s="104" t="s">
        <v>251</v>
      </c>
      <c r="H273" s="106"/>
      <c r="I273" s="201"/>
      <c r="J273" s="107">
        <v>41838</v>
      </c>
      <c r="K273" s="107">
        <v>84943</v>
      </c>
    </row>
    <row r="274" spans="1:11" s="5" customFormat="1" ht="18.75" hidden="1" customHeight="1" outlineLevel="2">
      <c r="A274" s="127" t="s">
        <v>191</v>
      </c>
      <c r="B274" s="116">
        <v>51302</v>
      </c>
      <c r="C274" s="39"/>
      <c r="D274" s="186"/>
      <c r="E274" s="186"/>
      <c r="F274" s="88"/>
      <c r="G274" s="104" t="s">
        <v>250</v>
      </c>
      <c r="H274" s="106"/>
      <c r="I274" s="201"/>
      <c r="J274" s="107"/>
      <c r="K274" s="107"/>
    </row>
    <row r="275" spans="1:11" s="5" customFormat="1" ht="15.75" hidden="1" outlineLevel="2">
      <c r="A275" s="127" t="s">
        <v>191</v>
      </c>
      <c r="B275" s="116">
        <v>51303</v>
      </c>
      <c r="C275" s="39"/>
      <c r="D275"/>
      <c r="E275" s="40"/>
      <c r="F275" s="40"/>
      <c r="G275" s="104" t="s">
        <v>127</v>
      </c>
      <c r="H275" s="106"/>
      <c r="I275" s="202"/>
      <c r="J275" s="107">
        <v>7673</v>
      </c>
      <c r="K275" s="107">
        <v>15577</v>
      </c>
    </row>
    <row r="276" spans="1:11" s="5" customFormat="1" ht="15" hidden="1" outlineLevel="2">
      <c r="A276" s="127" t="s">
        <v>191</v>
      </c>
      <c r="B276" s="116">
        <v>51304</v>
      </c>
      <c r="C276" s="45"/>
      <c r="D276"/>
      <c r="E276" s="40"/>
      <c r="F276" s="40"/>
      <c r="G276" s="104" t="s">
        <v>128</v>
      </c>
      <c r="H276" s="106"/>
      <c r="I276" s="203"/>
      <c r="J276" s="107">
        <v>3886</v>
      </c>
      <c r="K276" s="107">
        <v>7889</v>
      </c>
    </row>
    <row r="277" spans="1:11" s="5" customFormat="1" ht="15.75" hidden="1" outlineLevel="2">
      <c r="A277" s="127" t="s">
        <v>191</v>
      </c>
      <c r="B277" s="116">
        <v>51305</v>
      </c>
      <c r="C277" s="39"/>
      <c r="D277"/>
      <c r="E277" s="40"/>
      <c r="F277" s="40"/>
      <c r="G277" s="104" t="s">
        <v>129</v>
      </c>
      <c r="H277" s="106"/>
      <c r="I277" s="203"/>
      <c r="J277" s="107">
        <v>2970</v>
      </c>
      <c r="K277" s="107">
        <v>6030</v>
      </c>
    </row>
    <row r="278" spans="1:11" s="5" customFormat="1" ht="15.75" hidden="1" outlineLevel="2">
      <c r="A278" s="127" t="s">
        <v>191</v>
      </c>
      <c r="B278" s="116">
        <v>51311</v>
      </c>
      <c r="C278" s="39"/>
      <c r="D278"/>
      <c r="E278" s="40"/>
      <c r="F278" s="40"/>
      <c r="G278" s="104" t="s">
        <v>132</v>
      </c>
      <c r="H278" s="106"/>
      <c r="I278" s="203"/>
      <c r="J278" s="107">
        <v>3630</v>
      </c>
      <c r="K278" s="107">
        <v>7370</v>
      </c>
    </row>
    <row r="279" spans="1:11" s="5" customFormat="1" ht="15.75" hidden="1" outlineLevel="2">
      <c r="A279" s="127" t="s">
        <v>191</v>
      </c>
      <c r="B279" s="116">
        <v>51312</v>
      </c>
      <c r="C279" s="39"/>
      <c r="D279"/>
      <c r="E279" s="40"/>
      <c r="F279" s="40"/>
      <c r="G279" s="104" t="s">
        <v>130</v>
      </c>
      <c r="H279" s="106"/>
      <c r="I279" s="203"/>
      <c r="J279" s="107">
        <v>10395</v>
      </c>
      <c r="K279" s="107">
        <v>21105</v>
      </c>
    </row>
    <row r="280" spans="1:11" s="5" customFormat="1" ht="15.75" hidden="1" outlineLevel="2">
      <c r="A280" s="127" t="s">
        <v>191</v>
      </c>
      <c r="B280" s="116">
        <v>51313</v>
      </c>
      <c r="C280" s="39"/>
      <c r="D280"/>
      <c r="E280" s="40"/>
      <c r="F280" s="40"/>
      <c r="G280" s="104" t="s">
        <v>131</v>
      </c>
      <c r="H280" s="106"/>
      <c r="I280" s="203"/>
      <c r="J280" s="107">
        <v>10230</v>
      </c>
      <c r="K280" s="107">
        <v>20770</v>
      </c>
    </row>
    <row r="281" spans="1:11" s="5" customFormat="1" ht="15.75" hidden="1" outlineLevel="2">
      <c r="A281" s="127" t="s">
        <v>191</v>
      </c>
      <c r="B281" s="116">
        <v>51322</v>
      </c>
      <c r="C281" s="46"/>
      <c r="D281"/>
      <c r="E281" s="41"/>
      <c r="F281" s="40"/>
      <c r="G281" s="104" t="s">
        <v>133</v>
      </c>
      <c r="H281" s="106"/>
      <c r="I281" s="43"/>
      <c r="J281" s="107">
        <v>24420</v>
      </c>
      <c r="K281" s="107">
        <v>49580</v>
      </c>
    </row>
    <row r="282" spans="1:11" s="5" customFormat="1" ht="15.75" hidden="1" outlineLevel="2">
      <c r="A282" s="127" t="s">
        <v>191</v>
      </c>
      <c r="B282" s="116">
        <v>51324</v>
      </c>
      <c r="C282" s="39"/>
      <c r="D282"/>
      <c r="E282" s="41"/>
      <c r="F282" s="40"/>
      <c r="G282" s="104" t="s">
        <v>134</v>
      </c>
      <c r="H282" s="106"/>
      <c r="I282" s="43"/>
      <c r="J282" s="107">
        <v>4950</v>
      </c>
      <c r="K282" s="107">
        <v>10050</v>
      </c>
    </row>
    <row r="283" spans="1:11" s="5" customFormat="1" ht="15.75" hidden="1" outlineLevel="2">
      <c r="A283" s="127" t="s">
        <v>191</v>
      </c>
      <c r="B283" s="116">
        <v>51326</v>
      </c>
      <c r="C283" s="39"/>
      <c r="D283"/>
      <c r="E283" s="41"/>
      <c r="F283" s="40"/>
      <c r="G283" s="104" t="s">
        <v>146</v>
      </c>
      <c r="H283" s="106"/>
      <c r="I283" s="43"/>
      <c r="J283" s="107">
        <v>3300</v>
      </c>
      <c r="K283" s="107">
        <v>6700</v>
      </c>
    </row>
    <row r="284" spans="1:11" s="5" customFormat="1" ht="15.75" hidden="1" outlineLevel="2">
      <c r="A284" s="127" t="s">
        <v>2</v>
      </c>
      <c r="B284" s="116">
        <v>51339</v>
      </c>
      <c r="C284" s="39"/>
      <c r="D284"/>
      <c r="E284" s="41"/>
      <c r="F284" s="40"/>
      <c r="G284" s="139" t="s">
        <v>192</v>
      </c>
      <c r="H284" s="106"/>
      <c r="I284" s="43"/>
      <c r="J284" s="200">
        <f>SUM(J273:J283)</f>
        <v>113292</v>
      </c>
      <c r="K284" s="200">
        <f>SUM(K273:K283)</f>
        <v>230014</v>
      </c>
    </row>
    <row r="285" spans="1:11" s="5" customFormat="1" ht="15.75" hidden="1" outlineLevel="2">
      <c r="A285" s="127"/>
      <c r="B285" s="114"/>
      <c r="C285" s="39"/>
      <c r="D285"/>
      <c r="E285" s="41"/>
      <c r="F285" s="40"/>
      <c r="G285" s="104"/>
      <c r="H285" s="106"/>
      <c r="I285" s="43"/>
      <c r="J285" s="107"/>
      <c r="K285" s="107"/>
    </row>
    <row r="286" spans="1:11" s="5" customFormat="1" ht="15.75" hidden="1" outlineLevel="2">
      <c r="A286" s="127" t="s">
        <v>0</v>
      </c>
      <c r="B286" s="116"/>
      <c r="C286" s="47" t="s">
        <v>135</v>
      </c>
      <c r="D286"/>
      <c r="E286"/>
      <c r="F286" s="40"/>
      <c r="G286" s="199" t="s">
        <v>135</v>
      </c>
      <c r="H286" s="120"/>
      <c r="I286" s="197"/>
      <c r="J286" s="107"/>
      <c r="K286" s="107"/>
    </row>
    <row r="287" spans="1:11" s="5" customFormat="1" ht="15.75" hidden="1" outlineLevel="2">
      <c r="A287" s="127" t="s">
        <v>191</v>
      </c>
      <c r="B287" s="116">
        <v>51401</v>
      </c>
      <c r="C287" s="39"/>
      <c r="D287"/>
      <c r="E287" s="40"/>
      <c r="F287" s="40"/>
      <c r="G287" s="104" t="s">
        <v>136</v>
      </c>
      <c r="H287" s="120"/>
      <c r="I287" s="197"/>
      <c r="J287" s="107">
        <v>11484</v>
      </c>
      <c r="K287" s="107">
        <v>23316</v>
      </c>
    </row>
    <row r="288" spans="1:11" s="5" customFormat="1" ht="15" hidden="1" outlineLevel="2">
      <c r="A288" s="127" t="s">
        <v>191</v>
      </c>
      <c r="B288" s="116">
        <v>51403</v>
      </c>
      <c r="C288" s="48"/>
      <c r="D288"/>
      <c r="E288" s="40"/>
      <c r="F288" s="40"/>
      <c r="G288" s="104" t="s">
        <v>137</v>
      </c>
      <c r="H288" s="120"/>
      <c r="I288" s="197"/>
      <c r="J288" s="107">
        <v>277.2</v>
      </c>
      <c r="K288" s="107">
        <v>562.79999999999995</v>
      </c>
    </row>
    <row r="289" spans="1:16" s="5" customFormat="1" ht="15" hidden="1" outlineLevel="2">
      <c r="A289" s="127" t="s">
        <v>191</v>
      </c>
      <c r="B289" s="116">
        <v>51405</v>
      </c>
      <c r="C289" s="48"/>
      <c r="D289"/>
      <c r="E289" s="40"/>
      <c r="F289" s="40"/>
      <c r="G289" s="104" t="s">
        <v>138</v>
      </c>
      <c r="H289" s="120"/>
      <c r="I289" s="197"/>
      <c r="J289" s="107">
        <v>1980</v>
      </c>
      <c r="K289" s="107">
        <v>4020</v>
      </c>
    </row>
    <row r="290" spans="1:16" s="5" customFormat="1" ht="15" hidden="1" outlineLevel="2">
      <c r="A290" s="127" t="s">
        <v>2</v>
      </c>
      <c r="B290" s="116">
        <v>51449</v>
      </c>
      <c r="C290" s="48"/>
      <c r="D290"/>
      <c r="E290" s="40"/>
      <c r="F290" s="40"/>
      <c r="G290" s="139" t="s">
        <v>193</v>
      </c>
      <c r="H290" s="120"/>
      <c r="I290" s="197"/>
      <c r="J290" s="200">
        <f>SUM(J287:J289)</f>
        <v>13741.2</v>
      </c>
      <c r="K290" s="200">
        <f>SUM(K287:K289)</f>
        <v>27898.799999999999</v>
      </c>
    </row>
    <row r="291" spans="1:16" ht="15" hidden="1" outlineLevel="2">
      <c r="B291" s="116"/>
      <c r="C291"/>
      <c r="D291"/>
      <c r="E291" s="40"/>
      <c r="F291" s="40"/>
      <c r="G291" s="105"/>
      <c r="H291" s="4"/>
      <c r="I291" s="4"/>
      <c r="J291" s="8"/>
      <c r="K291" s="8"/>
      <c r="N291" s="5"/>
      <c r="O291" s="5"/>
    </row>
    <row r="292" spans="1:16" ht="15" hidden="1" outlineLevel="2">
      <c r="A292" s="85" t="s">
        <v>2</v>
      </c>
      <c r="B292" s="116">
        <v>51559</v>
      </c>
      <c r="C292"/>
      <c r="D292"/>
      <c r="E292" s="40"/>
      <c r="F292" s="40"/>
      <c r="G292" s="11" t="s">
        <v>194</v>
      </c>
      <c r="H292" s="4"/>
      <c r="I292" s="4"/>
      <c r="J292" s="14">
        <f>J265+J268+J284+J290</f>
        <v>207310.2</v>
      </c>
      <c r="K292" s="14">
        <f>K265+K270+K284+K290</f>
        <v>420898.8</v>
      </c>
      <c r="N292" s="5"/>
      <c r="O292" s="5"/>
    </row>
    <row r="293" spans="1:16" s="5" customFormat="1" ht="15" hidden="1" customHeight="1" outlineLevel="2">
      <c r="A293" s="127"/>
      <c r="B293" s="113"/>
      <c r="C293" s="19"/>
      <c r="D293" s="19"/>
      <c r="E293" s="19"/>
      <c r="F293" s="19"/>
      <c r="G293" s="3"/>
      <c r="H293" s="52"/>
      <c r="I293" s="4"/>
      <c r="J293" s="10"/>
      <c r="K293" s="15"/>
    </row>
    <row r="294" spans="1:16" hidden="1" outlineLevel="2">
      <c r="B294" s="113"/>
      <c r="G294" s="11"/>
      <c r="J294" s="8"/>
      <c r="K294" s="8"/>
    </row>
    <row r="295" spans="1:16" ht="15" hidden="1" outlineLevel="1" collapsed="1">
      <c r="A295" s="140" t="s">
        <v>0</v>
      </c>
      <c r="B295" s="116"/>
      <c r="C295" s="30"/>
      <c r="D295" s="30">
        <v>760000</v>
      </c>
      <c r="E295" s="30"/>
      <c r="F295" s="30"/>
      <c r="G295" s="35" t="s">
        <v>98</v>
      </c>
      <c r="H295" s="58" t="s">
        <v>77</v>
      </c>
      <c r="I295" s="36"/>
      <c r="J295" s="15">
        <v>0</v>
      </c>
      <c r="K295" s="141">
        <f>SUM(K296:K296)</f>
        <v>12925</v>
      </c>
    </row>
    <row r="296" spans="1:16" hidden="1" outlineLevel="2">
      <c r="A296" s="140" t="s">
        <v>191</v>
      </c>
      <c r="B296" s="116">
        <v>5135</v>
      </c>
      <c r="G296" s="3" t="s">
        <v>219</v>
      </c>
      <c r="H296" s="55" t="s">
        <v>77</v>
      </c>
      <c r="I296" s="5" t="s">
        <v>258</v>
      </c>
      <c r="J296" s="8"/>
      <c r="K296" s="15">
        <v>12925</v>
      </c>
      <c r="M296" s="5"/>
      <c r="P296" s="5"/>
    </row>
    <row r="297" spans="1:16" ht="15" hidden="1" outlineLevel="2">
      <c r="A297" s="140" t="s">
        <v>2</v>
      </c>
      <c r="B297" s="116">
        <v>5139</v>
      </c>
      <c r="G297" t="s">
        <v>252</v>
      </c>
      <c r="H297" s="55" t="s">
        <v>77</v>
      </c>
      <c r="I297"/>
      <c r="J297"/>
      <c r="K297" s="40">
        <f>K296</f>
        <v>12925</v>
      </c>
      <c r="L297"/>
      <c r="M297" s="5"/>
      <c r="P297" s="5"/>
    </row>
    <row r="298" spans="1:16" hidden="1" outlineLevel="2">
      <c r="A298" s="140"/>
      <c r="B298" s="116"/>
      <c r="H298" s="55"/>
      <c r="J298" s="8"/>
      <c r="K298" s="8"/>
      <c r="M298" s="5"/>
      <c r="P298" s="5"/>
    </row>
    <row r="299" spans="1:16">
      <c r="A299" s="127" t="s">
        <v>2</v>
      </c>
      <c r="B299" s="113"/>
      <c r="C299" s="123"/>
      <c r="D299" s="123"/>
      <c r="E299" s="123"/>
      <c r="F299" s="123"/>
      <c r="G299" s="163" t="s">
        <v>237</v>
      </c>
      <c r="H299" s="147"/>
      <c r="I299" s="148"/>
      <c r="J299" s="149">
        <f>J48+J86+J117+J139+J175+J204+J211+J217+J233</f>
        <v>1935064</v>
      </c>
      <c r="K299" s="149">
        <f>K48+K86+K117+K139+K175+K204+K211+K217+K233</f>
        <v>2864633.8</v>
      </c>
      <c r="M299" s="5"/>
      <c r="P299" s="5"/>
    </row>
    <row r="300" spans="1:16" ht="8.1" customHeight="1">
      <c r="A300" s="130"/>
      <c r="B300" s="122"/>
      <c r="C300" s="123"/>
      <c r="D300" s="123"/>
      <c r="E300" s="123"/>
      <c r="F300" s="123"/>
      <c r="G300" s="124"/>
      <c r="H300" s="125"/>
      <c r="I300" s="124"/>
      <c r="J300" s="126"/>
      <c r="K300" s="126"/>
      <c r="M300" s="5"/>
      <c r="P300" s="5"/>
    </row>
    <row r="301" spans="1:16" s="5" customFormat="1" ht="15.75">
      <c r="A301" s="127" t="s">
        <v>2</v>
      </c>
      <c r="B301" s="113"/>
      <c r="C301" s="19"/>
      <c r="D301" s="19"/>
      <c r="E301" s="19"/>
      <c r="F301" s="19"/>
      <c r="G301" s="165" t="s">
        <v>183</v>
      </c>
      <c r="H301" s="91"/>
      <c r="I301" s="164"/>
      <c r="J301" s="100">
        <f>J4-J299</f>
        <v>20928</v>
      </c>
      <c r="K301" s="100">
        <f>K4-K299</f>
        <v>135325.20000000019</v>
      </c>
    </row>
    <row r="302" spans="1:16" s="5" customFormat="1" ht="15.75">
      <c r="A302" s="127"/>
      <c r="B302" s="113"/>
      <c r="C302" s="19"/>
      <c r="D302" s="19"/>
      <c r="E302" s="19"/>
      <c r="F302" s="19"/>
      <c r="G302" s="101"/>
      <c r="H302" s="91"/>
      <c r="I302" s="91"/>
      <c r="J302" s="100"/>
      <c r="K302" s="95"/>
    </row>
    <row r="303" spans="1:16" s="5" customFormat="1" ht="15.75">
      <c r="A303" s="127" t="s">
        <v>191</v>
      </c>
      <c r="B303" s="113">
        <v>2060</v>
      </c>
      <c r="C303" s="19"/>
      <c r="D303" s="19"/>
      <c r="E303" s="19"/>
      <c r="F303" s="19"/>
      <c r="G303" s="111" t="s">
        <v>9</v>
      </c>
      <c r="H303" s="55" t="s">
        <v>76</v>
      </c>
      <c r="I303" s="91"/>
      <c r="J303" s="100"/>
      <c r="K303" s="118">
        <v>85000</v>
      </c>
    </row>
    <row r="304" spans="1:16" s="5" customFormat="1" ht="15.75">
      <c r="A304" s="127"/>
      <c r="B304" s="113"/>
      <c r="C304" s="19"/>
      <c r="D304" s="19"/>
      <c r="E304" s="19"/>
      <c r="F304" s="19"/>
      <c r="G304" s="101"/>
      <c r="H304" s="91"/>
      <c r="I304" s="91"/>
      <c r="J304" s="100"/>
      <c r="K304" s="95"/>
    </row>
    <row r="305" spans="1:11" s="5" customFormat="1" ht="15.75">
      <c r="A305" s="127" t="s">
        <v>2</v>
      </c>
      <c r="B305" s="113"/>
      <c r="C305" s="19"/>
      <c r="D305" s="19"/>
      <c r="E305" s="19"/>
      <c r="F305" s="19"/>
      <c r="G305" s="165" t="s">
        <v>182</v>
      </c>
      <c r="H305" s="91"/>
      <c r="I305" s="23" t="s">
        <v>195</v>
      </c>
      <c r="J305" s="100">
        <f>J301-J303</f>
        <v>20928</v>
      </c>
      <c r="K305" s="100">
        <f>K301-K303</f>
        <v>50325.200000000186</v>
      </c>
    </row>
    <row r="306" spans="1:11" s="5" customFormat="1" ht="15.75">
      <c r="A306" s="127"/>
      <c r="B306" s="113"/>
      <c r="C306" s="19"/>
      <c r="D306" s="19"/>
      <c r="E306" s="19"/>
      <c r="F306" s="19"/>
      <c r="G306" s="101"/>
      <c r="H306" s="91"/>
      <c r="I306" s="91"/>
      <c r="J306" s="100"/>
      <c r="K306" s="100"/>
    </row>
    <row r="307" spans="1:11" s="5" customFormat="1" ht="15.75">
      <c r="A307" s="127" t="s">
        <v>0</v>
      </c>
      <c r="B307" s="113"/>
      <c r="C307" s="19"/>
      <c r="D307" s="19"/>
      <c r="E307" s="19"/>
      <c r="F307" s="19"/>
      <c r="G307" s="111" t="s">
        <v>217</v>
      </c>
      <c r="H307" s="91"/>
      <c r="I307" s="91"/>
      <c r="J307" s="100"/>
      <c r="K307" s="100"/>
    </row>
    <row r="308" spans="1:11" s="5" customFormat="1">
      <c r="A308" s="127" t="s">
        <v>191</v>
      </c>
      <c r="B308" s="116">
        <v>1500</v>
      </c>
      <c r="C308" s="93"/>
      <c r="D308" s="93"/>
      <c r="E308" s="93"/>
      <c r="F308" s="93"/>
      <c r="G308" s="5" t="s">
        <v>4</v>
      </c>
      <c r="H308" s="55"/>
      <c r="I308" s="5" t="s">
        <v>208</v>
      </c>
      <c r="J308" s="15"/>
      <c r="K308" s="15">
        <v>0</v>
      </c>
    </row>
    <row r="309" spans="1:11" s="5" customFormat="1">
      <c r="A309" s="127" t="s">
        <v>191</v>
      </c>
      <c r="B309" s="116">
        <v>1505</v>
      </c>
      <c r="C309" s="93"/>
      <c r="D309" s="93"/>
      <c r="E309" s="93"/>
      <c r="F309" s="93"/>
      <c r="G309" s="5" t="s">
        <v>8</v>
      </c>
      <c r="H309" s="55"/>
      <c r="I309" s="5" t="s">
        <v>208</v>
      </c>
      <c r="J309" s="15"/>
      <c r="K309" s="15">
        <v>0</v>
      </c>
    </row>
    <row r="310" spans="1:11" s="5" customFormat="1">
      <c r="A310" s="127" t="s">
        <v>191</v>
      </c>
      <c r="B310" s="116">
        <v>2015</v>
      </c>
      <c r="C310" s="16"/>
      <c r="D310" s="16"/>
      <c r="E310" s="16"/>
      <c r="F310" s="16"/>
      <c r="G310" s="3" t="s">
        <v>111</v>
      </c>
      <c r="H310" s="53"/>
      <c r="I310" s="3" t="s">
        <v>184</v>
      </c>
      <c r="J310" s="8"/>
      <c r="K310" s="15">
        <v>4000</v>
      </c>
    </row>
    <row r="311" spans="1:11" s="5" customFormat="1">
      <c r="A311" s="127" t="s">
        <v>2</v>
      </c>
      <c r="B311" s="116">
        <v>1519</v>
      </c>
      <c r="C311" s="93"/>
      <c r="D311" s="93"/>
      <c r="E311" s="93"/>
      <c r="F311" s="93"/>
      <c r="G311" s="4" t="s">
        <v>206</v>
      </c>
      <c r="H311" s="55"/>
      <c r="J311" s="15">
        <f>SUM(J308:J310)</f>
        <v>0</v>
      </c>
      <c r="K311" s="15">
        <f>SUM(K308:K310)</f>
        <v>4000</v>
      </c>
    </row>
    <row r="312" spans="1:11" s="5" customFormat="1">
      <c r="A312" s="127"/>
      <c r="B312" s="114"/>
      <c r="C312" s="93"/>
      <c r="D312" s="93"/>
      <c r="E312" s="93"/>
      <c r="F312" s="93"/>
      <c r="H312" s="55"/>
      <c r="J312" s="15"/>
      <c r="K312" s="15"/>
    </row>
    <row r="313" spans="1:11" s="5" customFormat="1" ht="16.5" thickBot="1">
      <c r="A313" s="127" t="s">
        <v>2</v>
      </c>
      <c r="B313" s="113"/>
      <c r="C313" s="19"/>
      <c r="D313" s="19"/>
      <c r="E313" s="19"/>
      <c r="F313" s="19"/>
      <c r="G313" s="165" t="s">
        <v>223</v>
      </c>
      <c r="H313" s="91"/>
      <c r="I313" s="23" t="s">
        <v>195</v>
      </c>
      <c r="J313" s="196">
        <f>J305-J311</f>
        <v>20928</v>
      </c>
      <c r="K313" s="196">
        <f>K305-K311</f>
        <v>46325.200000000186</v>
      </c>
    </row>
    <row r="314" spans="1:11">
      <c r="J314" s="8"/>
    </row>
    <row r="315" spans="1:11">
      <c r="J315" s="8"/>
    </row>
    <row r="316" spans="1:11">
      <c r="J316" s="8"/>
    </row>
    <row r="317" spans="1:11">
      <c r="J317" s="8"/>
    </row>
    <row r="318" spans="1:11">
      <c r="J318" s="8"/>
    </row>
    <row r="319" spans="1:11">
      <c r="J319" s="8"/>
    </row>
    <row r="320" spans="1:11">
      <c r="J320" s="8"/>
    </row>
    <row r="321" spans="10:10">
      <c r="J321" s="8"/>
    </row>
    <row r="322" spans="10:10">
      <c r="J322" s="8"/>
    </row>
    <row r="323" spans="10:10">
      <c r="J323" s="8"/>
    </row>
    <row r="324" spans="10:10">
      <c r="J324" s="8"/>
    </row>
    <row r="325" spans="10:10">
      <c r="J325" s="8"/>
    </row>
    <row r="326" spans="10:10">
      <c r="J326" s="8"/>
    </row>
    <row r="327" spans="10:10">
      <c r="J327" s="8"/>
    </row>
  </sheetData>
  <mergeCells count="1">
    <mergeCell ref="I268:I269"/>
  </mergeCells>
  <conditionalFormatting sqref="K301"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K305:K307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J305:J307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J313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K31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J301">
    <cfRule type="cellIs" dxfId="1" priority="1" operator="lessThan">
      <formula>0</formula>
    </cfRule>
    <cfRule type="cellIs" dxfId="0" priority="2" operator="greaterThan">
      <formula>0</formula>
    </cfRule>
  </conditionalFormatting>
  <pageMargins left="0.39370078740157483" right="0.39370078740157483" top="0.59055118110236227" bottom="0.59055118110236227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2015 DFF Budget</vt:lpstr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Kokborg</dc:creator>
  <cp:lastModifiedBy>Ole Kokborg</cp:lastModifiedBy>
  <cp:lastPrinted>2014-12-08T19:28:39Z</cp:lastPrinted>
  <dcterms:created xsi:type="dcterms:W3CDTF">2014-11-02T18:54:09Z</dcterms:created>
  <dcterms:modified xsi:type="dcterms:W3CDTF">2015-03-24T21:54:23Z</dcterms:modified>
</cp:coreProperties>
</file>